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7.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8.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omments14.xml" ContentType="application/vnd.openxmlformats-officedocument.spreadsheetml.comments+xml"/>
  <Override PartName="/xl/comments15.xml" ContentType="application/vnd.openxmlformats-officedocument.spreadsheetml.comments+xml"/>
  <Override PartName="/xl/drawings/drawing9.xml" ContentType="application/vnd.openxmlformats-officedocument.drawing+xml"/>
  <Override PartName="/xl/comments16.xml" ContentType="application/vnd.openxmlformats-officedocument.spreadsheetml.comments+xml"/>
  <Override PartName="/xl/drawings/drawing10.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omments17.xml" ContentType="application/vnd.openxmlformats-officedocument.spreadsheetml.comments+xml"/>
  <Override PartName="/xl/drawings/drawing11.xml" ContentType="application/vnd.openxmlformats-officedocument.drawing+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WORKFORCE HOUSING\Application\"/>
    </mc:Choice>
  </mc:AlternateContent>
  <bookViews>
    <workbookView xWindow="0" yWindow="0" windowWidth="22260" windowHeight="12345" tabRatio="841" activeTab="10"/>
  </bookViews>
  <sheets>
    <sheet name="1" sheetId="2" r:id="rId1"/>
    <sheet name="2" sheetId="3" r:id="rId2"/>
    <sheet name="SD_Dropdowns" sheetId="53" state="veryHidden" r:id="rId3"/>
    <sheet name="3" sheetId="48" r:id="rId4"/>
    <sheet name="4" sheetId="4" r:id="rId5"/>
    <sheet name="5" sheetId="49" r:id="rId6"/>
    <sheet name="6" sheetId="5" r:id="rId7"/>
    <sheet name="7" sheetId="7" r:id="rId8"/>
    <sheet name="8" sheetId="8" r:id="rId9"/>
    <sheet name="9" sheetId="10" r:id="rId10"/>
    <sheet name="10 &amp; 11" sheetId="11" r:id="rId11"/>
    <sheet name="12" sheetId="14" r:id="rId12"/>
    <sheet name="13" sheetId="34" r:id="rId13"/>
    <sheet name="14" sheetId="16" r:id="rId14"/>
    <sheet name="15" sheetId="17" r:id="rId15"/>
    <sheet name="16" sheetId="18" r:id="rId16"/>
    <sheet name="17" sheetId="19" r:id="rId17"/>
    <sheet name="18" sheetId="22" r:id="rId18"/>
    <sheet name="Acq" sheetId="52" r:id="rId19"/>
    <sheet name="Rehab" sheetId="51" r:id="rId20"/>
    <sheet name="Sheet3" sheetId="45" state="hidden" r:id="rId21"/>
  </sheets>
  <definedNames>
    <definedName name="_xlnm.Print_Area" localSheetId="10">'10 &amp; 11'!$A$2:$W$64</definedName>
    <definedName name="_xlnm.Print_Area" localSheetId="7">'7'!$A$1:$K$67</definedName>
    <definedName name="_xlnm.Print_Area" localSheetId="8">'8'!$A$1:$K$61</definedName>
    <definedName name="_xlnm.Print_Titles" localSheetId="10">'10 &amp; 11'!$12:$13</definedName>
    <definedName name="SD_34x1_102_B_0" localSheetId="6" hidden="1">'6'!$S$45</definedName>
    <definedName name="SD_34x1_103_B_0" localSheetId="6" hidden="1">'6'!$S$47</definedName>
    <definedName name="SD_34x1_104_B_0" localSheetId="6" hidden="1">'6'!$S$46</definedName>
    <definedName name="SD_34x1_105_B_0" localSheetId="9" hidden="1">'9'!$L$11</definedName>
    <definedName name="SD_34x1_109_B_0" localSheetId="15" hidden="1">'16'!$G$11</definedName>
    <definedName name="SD_34x1_110_B_0" localSheetId="15" hidden="1">'16'!$G$14</definedName>
    <definedName name="SD_34x1_111_B_0" localSheetId="15" hidden="1">'16'!$E$28</definedName>
    <definedName name="SD_34x1_114_B_0" localSheetId="12" hidden="1">'13'!$H$7</definedName>
    <definedName name="SD_34x1_115_B_0" localSheetId="12" hidden="1">'13'!$H$10</definedName>
    <definedName name="SD_34x1_116_B_0" localSheetId="12" hidden="1">'13'!$H$11</definedName>
    <definedName name="SD_34x1_118_B_0" localSheetId="12" hidden="1">'13'!$H$8</definedName>
    <definedName name="SD_34x1_119_B_0" localSheetId="12" hidden="1">'13'!$H$9</definedName>
    <definedName name="SD_34x1_121_B_0" localSheetId="12" hidden="1">'13'!$H$12</definedName>
    <definedName name="SD_34x1_122_B_0" localSheetId="12" hidden="1">'13'!$H$13</definedName>
    <definedName name="SD_34x1_123_B_0" localSheetId="12" hidden="1">'13'!$H$14</definedName>
    <definedName name="SD_34x1_124_B_0" localSheetId="12" hidden="1">'13'!$H$15</definedName>
    <definedName name="SD_34x1_125_B_0" localSheetId="12" hidden="1">'13'!$H$16</definedName>
    <definedName name="SD_34x1_126_B_0" localSheetId="12" hidden="1">'13'!$H$17</definedName>
    <definedName name="SD_34x1_127_B_0" localSheetId="12" hidden="1">'13'!$D$28</definedName>
    <definedName name="SD_34x1_128_B_0" localSheetId="12" hidden="1">'13'!$D$24</definedName>
    <definedName name="SD_34x1_129_B_0" localSheetId="12" hidden="1">'13'!$D$25</definedName>
    <definedName name="SD_34x1_130_B_0" localSheetId="12" hidden="1">'13'!$D$26</definedName>
    <definedName name="SD_34x1_131_B_0" localSheetId="12" hidden="1">'13'!$D$27</definedName>
    <definedName name="SD_34x1_132_B_0" localSheetId="12" hidden="1">'13'!$D$7</definedName>
    <definedName name="SD_34x1_133_B_0" localSheetId="12" hidden="1">'13'!$D$8</definedName>
    <definedName name="SD_34x1_135_B_0" localSheetId="12" hidden="1">'13'!$D$16</definedName>
    <definedName name="SD_34x1_136_B_0" localSheetId="12" hidden="1">'13'!$D$19</definedName>
    <definedName name="SD_34x1_137_B_0" localSheetId="12" hidden="1">'13'!$D$9</definedName>
    <definedName name="SD_34x1_138_B_0" localSheetId="12" hidden="1">'13'!$D$10</definedName>
    <definedName name="SD_34x1_139_B_0" localSheetId="12" hidden="1">'13'!$D$11</definedName>
    <definedName name="SD_34x1_141_B_0" localSheetId="12" hidden="1">'13'!$D$12</definedName>
    <definedName name="SD_34x1_142_B_0" localSheetId="12" hidden="1">'13'!$D$13</definedName>
    <definedName name="SD_34x1_144_B_0" localSheetId="12" hidden="1">'13'!$D$15</definedName>
    <definedName name="SD_34x1_145_B_0" localSheetId="12" hidden="1">'13'!$D$17</definedName>
    <definedName name="SD_34x1_147_B_0" localSheetId="12" hidden="1">'13'!$D$18</definedName>
    <definedName name="SD_34x1_149_B_0" localSheetId="12" hidden="1">'13'!$D$14</definedName>
    <definedName name="SD_34x1_150_B_0" localSheetId="12" hidden="1">'13'!$D$20</definedName>
    <definedName name="SD_34x1_151_B_0" localSheetId="12" hidden="1">'13'!$H$21</definedName>
    <definedName name="SD_34x1_152_B_0" localSheetId="12" hidden="1">'13'!$H$23</definedName>
    <definedName name="SD_34x1_153_B_0" localSheetId="12" hidden="1">'13'!$H$27</definedName>
    <definedName name="SD_34x1_154_B_0" localSheetId="12" hidden="1">'13'!$H$22</definedName>
    <definedName name="SD_34x1_155_B_0" localSheetId="12" hidden="1">'13'!$H$24</definedName>
    <definedName name="SD_34x1_156_B_0" localSheetId="12" hidden="1">'13'!$H$25</definedName>
    <definedName name="SD_34x1_157_B_0" localSheetId="12" hidden="1">'13'!$H$26</definedName>
    <definedName name="SD_34x1_158_B_0" localSheetId="12" hidden="1">'13'!$H$28</definedName>
    <definedName name="SD_34x1_159_B_0" localSheetId="12" hidden="1">'13'!$H$33</definedName>
    <definedName name="SD_34x1_161_B_0" localSheetId="17" hidden="1">'18'!$E$41</definedName>
    <definedName name="SD_34x1_163_B_0" localSheetId="18" hidden="1">Acq!$R$44</definedName>
    <definedName name="SD_34x1_164_B_0" localSheetId="18" hidden="1">Acq!$R$45</definedName>
    <definedName name="SD_34x1_165_B_0" localSheetId="13" hidden="1">'14'!$G$27</definedName>
    <definedName name="SD_34x1_166_B_0" localSheetId="5" hidden="1">'5'!$J$17</definedName>
    <definedName name="SD_34x1_167_B_0" localSheetId="13" hidden="1">'14'!$G$28</definedName>
    <definedName name="SD_34x1_174_B_0" localSheetId="13" hidden="1">'14'!$G$29</definedName>
    <definedName name="SD_34x1_175_B_0" localSheetId="13" hidden="1">'14'!$G$30</definedName>
    <definedName name="SD_34x1_176_B_0" localSheetId="13" hidden="1">'14'!$G$31</definedName>
    <definedName name="SD_34x1_178_B_0" localSheetId="13" hidden="1">'14'!$G$32</definedName>
    <definedName name="SD_34x1_179_B_0" localSheetId="5" hidden="1">'5'!$F$24</definedName>
    <definedName name="SD_34x1_181_B_0" localSheetId="5" hidden="1">'5'!$L$19</definedName>
    <definedName name="SD_34x1_182_B_0" localSheetId="5" hidden="1">'5'!$L$22</definedName>
    <definedName name="SD_34x1_185_B_0" localSheetId="5" hidden="1">'5'!$L$18</definedName>
    <definedName name="SD_34x1_186_B_0" localSheetId="13" hidden="1">'14'!$O$32</definedName>
    <definedName name="SD_34x1_19_B_0" localSheetId="0" hidden="1">'1'!$D$41</definedName>
    <definedName name="SD_34x1_201_B_0" localSheetId="11" hidden="1">'12'!$F$8</definedName>
    <definedName name="SD_34x1_21_B_0" localSheetId="0" hidden="1">'1'!$D$42</definedName>
    <definedName name="SD_34x1_22_B_0" localSheetId="0" hidden="1">'1'!$D$43</definedName>
    <definedName name="SD_34x1_224_B_0" localSheetId="11" hidden="1">'12'!$F$7</definedName>
    <definedName name="SD_34x1_23_B_0" localSheetId="0" hidden="1">'1'!$D$44</definedName>
    <definedName name="SD_34x1_230_B_0" localSheetId="11" hidden="1">'12'!$K$6</definedName>
    <definedName name="SD_34x1_238_B_0" localSheetId="3" hidden="1">'3'!$E$15</definedName>
    <definedName name="SD_34x1_24_B_0" localSheetId="0" hidden="1">'1'!$P$44</definedName>
    <definedName name="SD_34x1_26_B_0" localSheetId="0" hidden="1">'1'!$P$41</definedName>
    <definedName name="SD_34x1_27_B_0" localSheetId="0" hidden="1">'1'!$D$32</definedName>
    <definedName name="SD_34x1_28_B_0" localSheetId="0" hidden="1">'1'!$H$32</definedName>
    <definedName name="SD_34x1_29_B_0" localSheetId="0" hidden="1">'1'!$C$29</definedName>
    <definedName name="SD_34x1_32_B_0" localSheetId="0" hidden="1">'1'!$K$46</definedName>
    <definedName name="SD_34x1_337_B_1" localSheetId="0" hidden="1">'1'!$K$44</definedName>
    <definedName name="SD_34x1_339_B_1" localSheetId="0" hidden="1">'1'!$P$42</definedName>
    <definedName name="SD_34x1_34_B_0" localSheetId="0" hidden="1">'1'!$F$46</definedName>
    <definedName name="SD_34x1_344_B_1" localSheetId="0" hidden="1">'1'!$L$25</definedName>
    <definedName name="SD_34x1_347_B_1" localSheetId="6" hidden="1">'6'!$G$28</definedName>
    <definedName name="SD_34x1_349_B_1" localSheetId="0" hidden="1">'1'!$P$26</definedName>
    <definedName name="SD_34x1_35_B_0" localSheetId="0" hidden="1">'1'!$R$46</definedName>
    <definedName name="SD_34x1_350_B_1" localSheetId="4" hidden="1">'4'!$E$3</definedName>
    <definedName name="SD_34x1_361_B_1" localSheetId="0" hidden="1">'1'!$F$26</definedName>
    <definedName name="SD_34x1_363_B_1" localSheetId="0" hidden="1">'1'!$E$22</definedName>
    <definedName name="SD_34x1_38_B_0" localSheetId="5" hidden="1">'5'!$J$16</definedName>
    <definedName name="SD_34x1_42x1_10_B_0" localSheetId="7" hidden="1">'7'!$E$23</definedName>
    <definedName name="SD_34x1_42x1_12_B_0" localSheetId="7" hidden="1">'7'!$E$10</definedName>
    <definedName name="SD_34x1_42x1_13_B_0" localSheetId="7" hidden="1">'7'!$E$24</definedName>
    <definedName name="SD_34x1_42x1_15_B_0" localSheetId="7" hidden="1">'7'!$E$25</definedName>
    <definedName name="SD_34x1_42x1_16_B_0" localSheetId="7" hidden="1">'7'!$E$26</definedName>
    <definedName name="SD_34x1_42x1_17_B_0" localSheetId="7" hidden="1">'7'!$E$27</definedName>
    <definedName name="SD_34x1_42x1_18_B_0" localSheetId="7" hidden="1">'7'!$E$55</definedName>
    <definedName name="SD_34x1_42x1_19_B_0" localSheetId="7" hidden="1">'7'!$E$34</definedName>
    <definedName name="SD_34x1_42x1_21_B_0" localSheetId="7" hidden="1">'7'!$E$43</definedName>
    <definedName name="SD_34x1_42x1_22_B_0" localSheetId="7" hidden="1">'7'!$E$37</definedName>
    <definedName name="SD_34x1_42x1_23_B_0" localSheetId="7" hidden="1">'7'!$E$38</definedName>
    <definedName name="SD_34x1_42x1_24_B_0" localSheetId="7" hidden="1">'7'!$E$44</definedName>
    <definedName name="SD_34x1_42x1_25_B_0" localSheetId="8" hidden="1">'8'!$E$11</definedName>
    <definedName name="SD_34x1_42x1_26_B_0" localSheetId="7" hidden="1">'7'!$E$51</definedName>
    <definedName name="SD_34x1_42x1_27_B_0" localSheetId="7" hidden="1">'7'!$E$50</definedName>
    <definedName name="SD_34x1_42x1_28_B_0" localSheetId="7" hidden="1">'7'!$E$53</definedName>
    <definedName name="SD_34x1_42x1_29_B_0" localSheetId="7" hidden="1">'7'!$E$49</definedName>
    <definedName name="SD_34x1_42x1_30_B_0" localSheetId="8" hidden="1">'8'!$E$16</definedName>
    <definedName name="SD_34x1_42x1_31_B_0" localSheetId="7" hidden="1">'7'!$E$52</definedName>
    <definedName name="SD_34x1_42x1_32_B_0" localSheetId="7" hidden="1">'7'!$E$54</definedName>
    <definedName name="SD_34x1_42x1_33_B_0" localSheetId="7" hidden="1">'7'!$E$61</definedName>
    <definedName name="SD_34x1_42x1_34_B_0" localSheetId="7" hidden="1">'7'!$E$64</definedName>
    <definedName name="SD_34x1_42x1_37_B_0" localSheetId="8" hidden="1">'8'!$E$10</definedName>
    <definedName name="SD_34x1_42x1_39_B_0" localSheetId="8" hidden="1">'8'!$E$8</definedName>
    <definedName name="SD_34x1_42x1_40_B_0" localSheetId="8" hidden="1">'8'!$E$9</definedName>
    <definedName name="SD_34x1_42x1_41_B_0" localSheetId="8" hidden="1">'8'!$E$27</definedName>
    <definedName name="SD_34x1_42x1_42_B_0" localSheetId="8" hidden="1">'8'!$E$12</definedName>
    <definedName name="SD_34x1_42x1_43_B_0" localSheetId="8" hidden="1">'8'!$E$15</definedName>
    <definedName name="SD_34x1_42x1_44_B_0" localSheetId="8" hidden="1">'8'!$E$22</definedName>
    <definedName name="SD_34x1_42x1_45_B_0" localSheetId="7" hidden="1">'7'!$E$8</definedName>
    <definedName name="SD_34x1_42x1_46_B_0" localSheetId="7" hidden="1">'7'!$E$9</definedName>
    <definedName name="SD_34x1_42x1_5_B_0" localSheetId="7" hidden="1">'7'!$E$17</definedName>
    <definedName name="SD_34x1_42x1_6_B_0" localSheetId="7" hidden="1">'7'!$E$16</definedName>
    <definedName name="SD_34x1_42x1_62_B_0" localSheetId="7" hidden="1">'7'!$E$11</definedName>
    <definedName name="SD_34x1_42x1_63_B_0" localSheetId="7" hidden="1">'7'!$E$12</definedName>
    <definedName name="SD_34x1_42x1_64_B_0" localSheetId="7" hidden="1">'7'!$E$13</definedName>
    <definedName name="SD_34x1_42x1_65_B_0" localSheetId="7" hidden="1">'7'!$E$40</definedName>
    <definedName name="SD_34x1_42x1_66_B_0" localSheetId="7" hidden="1">'7'!$E$45</definedName>
    <definedName name="SD_34x1_42x1_67_B_0" localSheetId="7" hidden="1">'7'!$E$46</definedName>
    <definedName name="SD_34x1_42x1_68_B_0" localSheetId="7" hidden="1">'7'!$E$56</definedName>
    <definedName name="SD_34x1_42x1_69_B_0" localSheetId="7" hidden="1">'7'!$E$57</definedName>
    <definedName name="SD_34x1_42x1_7_B_0" localSheetId="7" hidden="1">'7'!$E$18</definedName>
    <definedName name="SD_34x1_42x1_70_B_0" localSheetId="7" hidden="1">'7'!$E$60</definedName>
    <definedName name="SD_34x1_42x1_71_B_0" localSheetId="7" hidden="1">'7'!$E$62</definedName>
    <definedName name="SD_34x1_42x1_72_B_0" localSheetId="7" hidden="1">'7'!$E$63</definedName>
    <definedName name="SD_34x1_42x1_73_B_0" localSheetId="8" hidden="1">'8'!$E$13</definedName>
    <definedName name="SD_34x1_42x1_74_B_0" localSheetId="8" hidden="1">'8'!$E$14</definedName>
    <definedName name="SD_34x1_42x1_75_B_0" localSheetId="8" hidden="1">'8'!$E$17</definedName>
    <definedName name="SD_34x1_42x1_76_B_0" localSheetId="8" hidden="1">'8'!$E$18</definedName>
    <definedName name="SD_34x1_42x1_77_B_0" localSheetId="8" hidden="1">'8'!$E$23</definedName>
    <definedName name="SD_34x1_42x1_78_B_0" localSheetId="8" hidden="1">'8'!$E$26</definedName>
    <definedName name="SD_34x1_42x1_79_B_0" localSheetId="8" hidden="1">'8'!$E$28</definedName>
    <definedName name="SD_34x1_42x1_8_B_0" localSheetId="7" hidden="1">'7'!$E$21</definedName>
    <definedName name="SD_34x1_42x1_80_B_0" localSheetId="8" hidden="1">'8'!$E$29</definedName>
    <definedName name="SD_34x1_42x1_89_B_0" localSheetId="7" hidden="1">'7'!$E$39</definedName>
    <definedName name="SD_34x1_42x1_9_B_0" localSheetId="7" hidden="1">'7'!$E$22</definedName>
    <definedName name="SD_34x1_42x1_93_B_0" localSheetId="7" hidden="1">'7'!$E$28</definedName>
    <definedName name="SD_34x1_42x1_94_B_0" localSheetId="7" hidden="1">'7'!$E$29</definedName>
    <definedName name="SD_34x1_42x1_95_B_0" localSheetId="7" hidden="1">'7'!$E$30</definedName>
    <definedName name="SD_34x1_4467x1_17_B_1" localSheetId="10" hidden="1">'10 &amp; 11'!$AB$3</definedName>
    <definedName name="SD_34x1_4467x1_18_B_0" localSheetId="10" hidden="1">'10 &amp; 11'!$AF$3</definedName>
    <definedName name="SD_34x1_4467x1_19_B_0" localSheetId="10" hidden="1">'10 &amp; 11'!$AH$3</definedName>
    <definedName name="SD_34x1_4467x1_20_B_0" localSheetId="10" hidden="1">'10 &amp; 11'!$AD$3</definedName>
    <definedName name="SD_34x1_4467x2_17_B_1" localSheetId="10" hidden="1">'10 &amp; 11'!$AB$4</definedName>
    <definedName name="SD_34x1_4467x2_18_B_0" localSheetId="10" hidden="1">'10 &amp; 11'!$AF$4</definedName>
    <definedName name="SD_34x1_4467x2_19_B_0" localSheetId="10" hidden="1">'10 &amp; 11'!$AH$4</definedName>
    <definedName name="SD_34x1_4467x2_20_B_0" localSheetId="10" hidden="1">'10 &amp; 11'!$AD$4</definedName>
    <definedName name="SD_34x1_4467x3_17_B_1" localSheetId="10" hidden="1">'10 &amp; 11'!$AB$5</definedName>
    <definedName name="SD_34x1_4467x3_18_B_0" localSheetId="10" hidden="1">'10 &amp; 11'!$AF$5</definedName>
    <definedName name="SD_34x1_4467x3_19_B_0" localSheetId="10" hidden="1">'10 &amp; 11'!$AH$5</definedName>
    <definedName name="SD_34x1_4467x3_20_B_0" localSheetId="10" hidden="1">'10 &amp; 11'!$AD$5</definedName>
    <definedName name="SD_34x1_4467x4_17_B_1" localSheetId="10" hidden="1">'10 &amp; 11'!$AB$6</definedName>
    <definedName name="SD_34x1_4467x4_18_B_0" localSheetId="10" hidden="1">'10 &amp; 11'!$AF$6</definedName>
    <definedName name="SD_34x1_4467x4_19_B_0" localSheetId="10" hidden="1">'10 &amp; 11'!$AH$6</definedName>
    <definedName name="SD_34x1_4467x4_20_B_0" localSheetId="10" hidden="1">'10 &amp; 11'!$AD$6</definedName>
    <definedName name="SD_34x1_4467x5_17_B_1" localSheetId="10" hidden="1">'10 &amp; 11'!$AB$7</definedName>
    <definedName name="SD_34x1_4467x5_18_B_0" localSheetId="10" hidden="1">'10 &amp; 11'!$AF$7</definedName>
    <definedName name="SD_34x1_4467x5_19_B_0" localSheetId="10" hidden="1">'10 &amp; 11'!$AH$7</definedName>
    <definedName name="SD_34x1_4467x5_20_B_0" localSheetId="10" hidden="1">'10 &amp; 11'!$AD$7</definedName>
    <definedName name="SD_34x1_4467x6_17_B_1" localSheetId="10" hidden="1">'10 &amp; 11'!$AB$8</definedName>
    <definedName name="SD_34x1_4467x6_18_B_0" localSheetId="10" hidden="1">'10 &amp; 11'!$AF$8</definedName>
    <definedName name="SD_34x1_4467x6_19_B_0" localSheetId="10" hidden="1">'10 &amp; 11'!$AH$8</definedName>
    <definedName name="SD_34x1_4467x6_20_B_0" localSheetId="10" hidden="1">'10 &amp; 11'!$AD$8</definedName>
    <definedName name="SD_34x1_464_B_0" localSheetId="6" hidden="1">'6'!$R$20</definedName>
    <definedName name="SD_34x1_465_B_0" localSheetId="6" hidden="1">'6'!$L$11</definedName>
    <definedName name="SD_34x1_467_B_0" localSheetId="1" hidden="1">'2'!$G$2</definedName>
    <definedName name="SD_34x1_468_B_0" localSheetId="1" hidden="1">'2'!$G$4</definedName>
    <definedName name="SD_34x1_469_B_0" localSheetId="1" hidden="1">'2'!$K$4</definedName>
    <definedName name="SD_34x1_47_B_0" localSheetId="3" hidden="1">'3'!$E$16</definedName>
    <definedName name="SD_34x1_470_B_0" localSheetId="1" hidden="1">'2'!$M$4</definedName>
    <definedName name="SD_34x1_471_B_0" localSheetId="1" hidden="1">'2'!$G$6</definedName>
    <definedName name="SD_34x1_472_B_0" localSheetId="1" hidden="1">'2'!$M$6</definedName>
    <definedName name="SD_34x1_474_B_0" localSheetId="1" hidden="1">'2'!$R$6</definedName>
    <definedName name="SD_34x1_475_B_0" localSheetId="1" hidden="1">'2'!$Q$2</definedName>
    <definedName name="SD_34x1_476_B_0" localSheetId="1" hidden="1">'2'!$G$7</definedName>
    <definedName name="SD_34x1_478_B_0" localSheetId="1" hidden="1">'2'!$N$7</definedName>
    <definedName name="SD_34x1_479_B_0" localSheetId="1" hidden="1">'2'!$F$46</definedName>
    <definedName name="SD_34x1_48_B_0" localSheetId="3" hidden="1">'3'!$R$18</definedName>
    <definedName name="SD_34x1_480_B_0" localSheetId="1" hidden="1">'2'!$F$45</definedName>
    <definedName name="SD_34x1_481_B_0" localSheetId="1" hidden="1">'2'!$P$45</definedName>
    <definedName name="SD_34x1_482_B_0" localSheetId="1" hidden="1">'2'!$F$21</definedName>
    <definedName name="SD_34x1_483_B_0" localSheetId="1" hidden="1">'2'!$F$20</definedName>
    <definedName name="SD_34x1_484_B_0" localSheetId="1" hidden="1">'2'!$P$20</definedName>
    <definedName name="SD_34x1_485_B_0" localSheetId="1" hidden="1">'2'!$F$31</definedName>
    <definedName name="SD_34x1_486_B_0" localSheetId="1" hidden="1">'2'!$F$30</definedName>
    <definedName name="SD_34x1_487_B_0" localSheetId="1" hidden="1">'2'!$P$30</definedName>
    <definedName name="SD_34x1_488_B_0" localSheetId="1" hidden="1">'2'!$F$26</definedName>
    <definedName name="SD_34x1_489_B_0" localSheetId="1" hidden="1">'2'!$F$25</definedName>
    <definedName name="SD_34x1_490_B_0" localSheetId="1" hidden="1">'2'!$P$25</definedName>
    <definedName name="SD_34x1_491_B_0" localSheetId="1" hidden="1">'2'!$F$36</definedName>
    <definedName name="SD_34x1_492_B_0" localSheetId="1" hidden="1">'2'!$F$35</definedName>
    <definedName name="SD_34x1_493_B_0" localSheetId="1" hidden="1">'2'!$P$35</definedName>
    <definedName name="SD_34x1_494_B_0" localSheetId="3" hidden="1">'3'!$F$5</definedName>
    <definedName name="SD_34x1_495_B_0" localSheetId="3" hidden="1">'3'!$F$8</definedName>
    <definedName name="SD_34x1_496_B_0" localSheetId="3" hidden="1">'3'!$F$6</definedName>
    <definedName name="SD_34x1_497_B_0" localSheetId="3" hidden="1">'3'!$F$7</definedName>
    <definedName name="SD_34x1_499_B_0" localSheetId="3" hidden="1">'3'!$O$7</definedName>
    <definedName name="SD_34x1_49x1_10_B_0" localSheetId="7" hidden="1">'7'!$G$23</definedName>
    <definedName name="SD_34x1_49x1_15_B_0" localSheetId="7" hidden="1">'7'!$G$25</definedName>
    <definedName name="SD_34x1_49x1_16_B_0" localSheetId="7" hidden="1">'7'!$G$26</definedName>
    <definedName name="SD_34x1_49x1_17_B_0" localSheetId="7" hidden="1">'7'!$G$27</definedName>
    <definedName name="SD_34x1_49x1_18_B_0" localSheetId="7" hidden="1">'7'!$G$55</definedName>
    <definedName name="SD_34x1_49x1_19_B_0" localSheetId="7" hidden="1">'7'!$G$34</definedName>
    <definedName name="SD_34x1_49x1_21_B_0" localSheetId="7" hidden="1">'7'!$G$43</definedName>
    <definedName name="SD_34x1_49x1_22_B_0" localSheetId="7" hidden="1">'7'!$G$37</definedName>
    <definedName name="SD_34x1_49x1_23_B_0" localSheetId="7" hidden="1">'7'!$G$38</definedName>
    <definedName name="SD_34x1_49x1_24_B_0" localSheetId="7" hidden="1">'7'!$G$44</definedName>
    <definedName name="SD_34x1_49x1_25_B_0" localSheetId="8" hidden="1">'8'!$G$11</definedName>
    <definedName name="SD_34x1_49x1_26_B_0" localSheetId="7" hidden="1">'7'!$G$51</definedName>
    <definedName name="SD_34x1_49x1_27_B_0" localSheetId="7" hidden="1">'7'!$G$50</definedName>
    <definedName name="SD_34x1_49x1_28_B_0" localSheetId="7" hidden="1">'7'!$G$53</definedName>
    <definedName name="SD_34x1_49x1_29_B_0" localSheetId="7" hidden="1">'7'!$G$49</definedName>
    <definedName name="SD_34x1_49x1_30_B_0" localSheetId="8" hidden="1">'8'!$G$16</definedName>
    <definedName name="SD_34x1_49x1_31_B_0" localSheetId="7" hidden="1">'7'!$G$52</definedName>
    <definedName name="SD_34x1_49x1_32_B_0" localSheetId="7" hidden="1">'7'!$G$54</definedName>
    <definedName name="SD_34x1_49x1_37_B_0" localSheetId="8" hidden="1">'8'!$G$10</definedName>
    <definedName name="SD_34x1_49x1_39_B_0" localSheetId="8" hidden="1">'8'!$G$8</definedName>
    <definedName name="SD_34x1_49x1_40_B_0" localSheetId="8" hidden="1">'8'!$G$9</definedName>
    <definedName name="SD_34x1_49x1_43_B_0" localSheetId="8" hidden="1">'8'!$G$15</definedName>
    <definedName name="SD_34x1_49x1_44_B_0" localSheetId="8" hidden="1">'8'!$G$22</definedName>
    <definedName name="SD_34x1_49x1_46_B_0" localSheetId="7" hidden="1">'7'!$G$9</definedName>
    <definedName name="SD_34x1_49x1_47_B_0" localSheetId="8" hidden="1">'8'!$G$35</definedName>
    <definedName name="SD_34x1_49x1_48_B_0" localSheetId="8" hidden="1">'8'!$G$36</definedName>
    <definedName name="SD_34x1_49x1_49_B_0" localSheetId="8" hidden="1">'8'!$G$37</definedName>
    <definedName name="SD_34x1_49x1_5_B_0" localSheetId="7" hidden="1">'7'!$G$17</definedName>
    <definedName name="SD_34x1_49x1_50_B_0" localSheetId="8" hidden="1">'8'!$G$38</definedName>
    <definedName name="SD_34x1_49x1_51_B_0" localSheetId="8" hidden="1">'8'!$G$41</definedName>
    <definedName name="SD_34x1_49x1_52_B_0" localSheetId="8" hidden="1">'8'!$G$43</definedName>
    <definedName name="SD_34x1_49x1_53_B_0" localSheetId="8" hidden="1">'8'!$G$45</definedName>
    <definedName name="SD_34x1_49x1_6_B_0" localSheetId="7" hidden="1">'7'!$G$16</definedName>
    <definedName name="SD_34x1_49x1_62_B_0" localSheetId="7" hidden="1">'7'!$G$11</definedName>
    <definedName name="SD_34x1_49x1_63_B_0" localSheetId="7" hidden="1">'7'!$G$12</definedName>
    <definedName name="SD_34x1_49x1_64_B_0" localSheetId="7" hidden="1">'7'!$G$13</definedName>
    <definedName name="SD_34x1_49x1_65_B_0" localSheetId="7" hidden="1">'7'!$G$40</definedName>
    <definedName name="SD_34x1_49x1_66_B_0" localSheetId="7" hidden="1">'7'!$G$45</definedName>
    <definedName name="SD_34x1_49x1_67_B_0" localSheetId="7" hidden="1">'7'!$G$46</definedName>
    <definedName name="SD_34x1_49x1_68_B_0" localSheetId="7" hidden="1">'7'!$G$56</definedName>
    <definedName name="SD_34x1_49x1_69_B_0" localSheetId="7" hidden="1">'7'!$G$57</definedName>
    <definedName name="SD_34x1_49x1_7_B_0" localSheetId="7" hidden="1">'7'!$G$18</definedName>
    <definedName name="SD_34x1_49x1_75_B_0" localSheetId="8" hidden="1">'8'!$G$17</definedName>
    <definedName name="SD_34x1_49x1_76_B_0" localSheetId="8" hidden="1">'8'!$G$18</definedName>
    <definedName name="SD_34x1_49x1_77_B_0" localSheetId="8" hidden="1">'8'!$G$23</definedName>
    <definedName name="SD_34x1_49x1_8_B_0" localSheetId="7" hidden="1">'7'!$G$21</definedName>
    <definedName name="SD_34x1_49x1_89_B_0" localSheetId="7" hidden="1">'7'!$G$39</definedName>
    <definedName name="SD_34x1_49x1_9_B_0" localSheetId="7" hidden="1">'7'!$G$22</definedName>
    <definedName name="SD_34x1_49x1_93_B_0" localSheetId="7" hidden="1">'7'!$G$28</definedName>
    <definedName name="SD_34x1_49x1_94_B_0" localSheetId="7" hidden="1">'7'!$G$29</definedName>
    <definedName name="SD_34x1_49x1_95_B_0" localSheetId="7" hidden="1">'7'!$G$30</definedName>
    <definedName name="SD_34x1_50_B_0" localSheetId="6" hidden="1">'6'!$I$11</definedName>
    <definedName name="SD_34x1_500_B_0" localSheetId="3" hidden="1">'3'!$O$8</definedName>
    <definedName name="SD_34x1_507_B_0" localSheetId="9" hidden="1">'9'!$M$20</definedName>
    <definedName name="SD_34x1_508_B_0" localSheetId="9" hidden="1">'9'!$M$21</definedName>
    <definedName name="SD_34x1_509_B_0" localSheetId="9" hidden="1">'9'!$M$22</definedName>
    <definedName name="SD_34x1_510_B_0" localSheetId="9" hidden="1">'9'!$M$23</definedName>
    <definedName name="SD_34x1_5103x1_1_B_0" localSheetId="0" hidden="1">'1'!$L$32</definedName>
    <definedName name="SD_34x1_5103x1_114_B_0" localSheetId="13" hidden="1">'14'!$B$5</definedName>
    <definedName name="SD_34x1_5103x1_115_B_0" localSheetId="13" hidden="1">'14'!$K$5</definedName>
    <definedName name="SD_34x1_5103x1_116_B_0" localSheetId="13" hidden="1">'14'!$M$5</definedName>
    <definedName name="SD_34x1_5103x1_117_B_0" localSheetId="13" hidden="1">'14'!$G$5</definedName>
    <definedName name="SD_34x1_5103x1_118_B_0" localSheetId="13" hidden="1">'14'!$I$5</definedName>
    <definedName name="SD_34x1_5103x1_119_B_0" localSheetId="6" hidden="1">'6'!$E$31</definedName>
    <definedName name="SD_34x1_511_B_0" localSheetId="9" hidden="1">'9'!$M$19</definedName>
    <definedName name="SD_34x1_512_B_1" localSheetId="1" hidden="1">'2'!$P$6</definedName>
    <definedName name="SD_34x1_513_B_1" localSheetId="3" hidden="1">'3'!$M$7</definedName>
    <definedName name="SD_34x1_5158x1_10_B_0" localSheetId="13" hidden="1">'14'!$G$23</definedName>
    <definedName name="SD_34x1_5158x1_11_B_0" localSheetId="15" hidden="1">'16'!$E$23</definedName>
    <definedName name="SD_34x1_5158x1_12_B_0" localSheetId="13" hidden="1">'14'!$I$23</definedName>
    <definedName name="SD_34x1_5158x1_13_B_0" localSheetId="13" hidden="1">'14'!$K$23</definedName>
    <definedName name="SD_34x1_5158x1_14_B_0" localSheetId="13" hidden="1">'14'!$M$23</definedName>
    <definedName name="SD_34x1_5158x1_15_B_0" localSheetId="14" hidden="1">'15'!$H$4</definedName>
    <definedName name="SD_34x1_5158x1_21_B_1" localSheetId="13" hidden="1">'14'!$B$23</definedName>
    <definedName name="SD_34x1_5158x1_7_B_0" localSheetId="13" hidden="1">'14'!$E$23</definedName>
    <definedName name="SD_34x1_5158x2_10_B_0" localSheetId="13" hidden="1">'14'!$G$24</definedName>
    <definedName name="SD_34x1_5158x2_11_B_0" localSheetId="15" hidden="1">'16'!$E$25</definedName>
    <definedName name="SD_34x1_5158x2_12_B_0" localSheetId="13" hidden="1">'14'!$I$24</definedName>
    <definedName name="SD_34x1_5158x2_13_B_0" localSheetId="13" hidden="1">'14'!$K$24</definedName>
    <definedName name="SD_34x1_5158x2_14_B_0" localSheetId="13" hidden="1">'14'!$M$24</definedName>
    <definedName name="SD_34x1_5158x2_15_B_0" localSheetId="14" hidden="1">'15'!$H$5</definedName>
    <definedName name="SD_34x1_5158x2_21_B_1" localSheetId="13" hidden="1">'14'!$B$24</definedName>
    <definedName name="SD_34x1_5158x2_7_B_0" localSheetId="13" hidden="1">'14'!$E$24</definedName>
    <definedName name="SD_34x1_5158x3_10_B_0" localSheetId="13" hidden="1">'14'!$G$25</definedName>
    <definedName name="SD_34x1_5158x3_11_B_0" localSheetId="15" hidden="1">'16'!$E$26</definedName>
    <definedName name="SD_34x1_5158x3_12_B_0" localSheetId="13" hidden="1">'14'!$I$25</definedName>
    <definedName name="SD_34x1_5158x3_13_B_0" localSheetId="13" hidden="1">'14'!$K$25</definedName>
    <definedName name="SD_34x1_5158x3_14_B_0" localSheetId="13" hidden="1">'14'!$M$25</definedName>
    <definedName name="SD_34x1_5158x3_15_B_0" localSheetId="14" hidden="1">'15'!$H$6</definedName>
    <definedName name="SD_34x1_5158x3_21_B_1" localSheetId="13" hidden="1">'14'!$B$25</definedName>
    <definedName name="SD_34x1_5158x3_7_B_0" localSheetId="13" hidden="1">'14'!$E$25</definedName>
    <definedName name="SD_34x1_5158x4_10_B_0" localSheetId="13" hidden="1">'14'!$G$26</definedName>
    <definedName name="SD_34x1_5158x4_11_B_0" localSheetId="15" hidden="1">'16'!$E$27</definedName>
    <definedName name="SD_34x1_5158x4_12_B_0" localSheetId="13" hidden="1">'14'!$I$26</definedName>
    <definedName name="SD_34x1_5158x4_13_B_0" localSheetId="13" hidden="1">'14'!$K$26</definedName>
    <definedName name="SD_34x1_5158x4_14_B_0" localSheetId="13" hidden="1">'14'!$M$26</definedName>
    <definedName name="SD_34x1_5158x4_15_B_0" localSheetId="14" hidden="1">'15'!$H$7</definedName>
    <definedName name="SD_34x1_5158x4_21_B_1" localSheetId="13" hidden="1">'14'!$B$26</definedName>
    <definedName name="SD_34x1_5158x4_7_B_0" localSheetId="13" hidden="1">'14'!$E$26</definedName>
    <definedName name="SD_34x1_517_B_0" localSheetId="4" hidden="1">'4'!$J$13</definedName>
    <definedName name="SD_34x1_52_B_0" localSheetId="6" hidden="1">'6'!$I$12</definedName>
    <definedName name="SD_34x1_521_S_0" localSheetId="7" hidden="1">'7'!$B$11</definedName>
    <definedName name="SD_34x1_522_S_0" localSheetId="7" hidden="1">'7'!$B$12</definedName>
    <definedName name="SD_34x1_523_S_0" localSheetId="7" hidden="1">'7'!$B$13</definedName>
    <definedName name="SD_34x1_524_S_0" localSheetId="7" hidden="1">'7'!$B$40</definedName>
    <definedName name="SD_34x1_525_S_0" localSheetId="7" hidden="1">'7'!$B$45</definedName>
    <definedName name="SD_34x1_526_S_0" localSheetId="7" hidden="1">'7'!$B$46</definedName>
    <definedName name="SD_34x1_527_S_0" localSheetId="7" hidden="1">'7'!$B$56</definedName>
    <definedName name="SD_34x1_528_S_0" localSheetId="7" hidden="1">'7'!$B$57</definedName>
    <definedName name="SD_34x1_529_S_0" localSheetId="7" hidden="1">'7'!$B$60</definedName>
    <definedName name="SD_34x1_530_S_0" localSheetId="7" hidden="1">'7'!$B$62</definedName>
    <definedName name="SD_34x1_531_S_0" localSheetId="7" hidden="1">'7'!$B$63</definedName>
    <definedName name="SD_34x1_532_S_0" localSheetId="8" hidden="1">'8'!$B$13</definedName>
    <definedName name="SD_34x1_533_S_0" localSheetId="8" hidden="1">'8'!$B$14</definedName>
    <definedName name="SD_34x1_534_S_0" localSheetId="8" hidden="1">'8'!$B$17</definedName>
    <definedName name="SD_34x1_535_S_0" localSheetId="8" hidden="1">'8'!$B$18</definedName>
    <definedName name="SD_34x1_536_S_0" localSheetId="8" hidden="1">'8'!$B$23</definedName>
    <definedName name="SD_34x1_537_S_0" localSheetId="8" hidden="1">'8'!$B$26</definedName>
    <definedName name="SD_34x1_538_S_0" localSheetId="8" hidden="1">'8'!$B$28</definedName>
    <definedName name="SD_34x1_539_S_0" localSheetId="8" hidden="1">'8'!$B$29</definedName>
    <definedName name="SD_34x1_54_B_0" localSheetId="6" hidden="1">'6'!$I$13</definedName>
    <definedName name="SD_34x1_56x1_10_B_0" localSheetId="7" hidden="1">'7'!$K$23</definedName>
    <definedName name="SD_34x1_56x1_15_B_0" localSheetId="7" hidden="1">'7'!$K$25</definedName>
    <definedName name="SD_34x1_56x1_16_B_0" localSheetId="7" hidden="1">'7'!$K$26</definedName>
    <definedName name="SD_34x1_56x1_17_B_0" localSheetId="7" hidden="1">'7'!$K$27</definedName>
    <definedName name="SD_34x1_56x1_18_B_0" localSheetId="7" hidden="1">'7'!$K$55</definedName>
    <definedName name="SD_34x1_56x1_19_B_0" localSheetId="7" hidden="1">'7'!$K$34</definedName>
    <definedName name="SD_34x1_56x1_21_B_0" localSheetId="7" hidden="1">'7'!$K$43</definedName>
    <definedName name="SD_34x1_56x1_22_B_0" localSheetId="7" hidden="1">'7'!$K$37</definedName>
    <definedName name="SD_34x1_56x1_23_B_0" localSheetId="7" hidden="1">'7'!$K$38</definedName>
    <definedName name="SD_34x1_56x1_24_B_0" localSheetId="7" hidden="1">'7'!$K$44</definedName>
    <definedName name="SD_34x1_56x1_25_B_0" localSheetId="8" hidden="1">'8'!$K$11</definedName>
    <definedName name="SD_34x1_56x1_26_B_0" localSheetId="7" hidden="1">'7'!$K$51</definedName>
    <definedName name="SD_34x1_56x1_27_B_0" localSheetId="7" hidden="1">'7'!$K$50</definedName>
    <definedName name="SD_34x1_56x1_28_B_0" localSheetId="7" hidden="1">'7'!$K$53</definedName>
    <definedName name="SD_34x1_56x1_29_B_0" localSheetId="7" hidden="1">'7'!$K$49</definedName>
    <definedName name="SD_34x1_56x1_30_B_0" localSheetId="8" hidden="1">'8'!$K$16</definedName>
    <definedName name="SD_34x1_56x1_31_B_0" localSheetId="7" hidden="1">'7'!$K$52</definedName>
    <definedName name="SD_34x1_56x1_32_B_0" localSheetId="7" hidden="1">'7'!$K$54</definedName>
    <definedName name="SD_34x1_56x1_37_B_0" localSheetId="8" hidden="1">'8'!$K$10</definedName>
    <definedName name="SD_34x1_56x1_39_B_0" localSheetId="8" hidden="1">'8'!$K$8</definedName>
    <definedName name="SD_34x1_56x1_40_B_0" localSheetId="8" hidden="1">'8'!$K$9</definedName>
    <definedName name="SD_34x1_56x1_43_B_0" localSheetId="8" hidden="1">'8'!$K$15</definedName>
    <definedName name="SD_34x1_56x1_44_B_0" localSheetId="8" hidden="1">'8'!$K$22</definedName>
    <definedName name="SD_34x1_56x1_46_B_0" localSheetId="7" hidden="1">'7'!$K$9</definedName>
    <definedName name="SD_34x1_56x1_47_B_0" localSheetId="8" hidden="1">'8'!$K$35</definedName>
    <definedName name="SD_34x1_56x1_48_B_0" localSheetId="8" hidden="1">'8'!$K$36</definedName>
    <definedName name="SD_34x1_56x1_49_B_0" localSheetId="8" hidden="1">'8'!$K$37</definedName>
    <definedName name="SD_34x1_56x1_5_B_0" localSheetId="7" hidden="1">'7'!$K$17</definedName>
    <definedName name="SD_34x1_56x1_50_B_0" localSheetId="8" hidden="1">'8'!$K$38</definedName>
    <definedName name="SD_34x1_56x1_51_B_0" localSheetId="8" hidden="1">'8'!$K$41</definedName>
    <definedName name="SD_34x1_56x1_52_B_0" localSheetId="8" hidden="1">'8'!$K$43</definedName>
    <definedName name="SD_34x1_56x1_53_B_0" localSheetId="8" hidden="1">'8'!$K$45</definedName>
    <definedName name="SD_34x1_56x1_6_B_0" localSheetId="7" hidden="1">'7'!$K$16</definedName>
    <definedName name="SD_34x1_56x1_62_B_0" localSheetId="7" hidden="1">'7'!$K$11</definedName>
    <definedName name="SD_34x1_56x1_63_B_0" localSheetId="7" hidden="1">'7'!$K$12</definedName>
    <definedName name="SD_34x1_56x1_64_B_0" localSheetId="7" hidden="1">'7'!$K$13</definedName>
    <definedName name="SD_34x1_56x1_65_B_0" localSheetId="7" hidden="1">'7'!$K$40</definedName>
    <definedName name="SD_34x1_56x1_66_B_0" localSheetId="7" hidden="1">'7'!$K$45</definedName>
    <definedName name="SD_34x1_56x1_67_B_0" localSheetId="7" hidden="1">'7'!$K$46</definedName>
    <definedName name="SD_34x1_56x1_68_B_0" localSheetId="7" hidden="1">'7'!$K$56</definedName>
    <definedName name="SD_34x1_56x1_69_B_0" localSheetId="7" hidden="1">'7'!$K$57</definedName>
    <definedName name="SD_34x1_56x1_7_B_0" localSheetId="7" hidden="1">'7'!$K$18</definedName>
    <definedName name="SD_34x1_56x1_75_B_0" localSheetId="8" hidden="1">'8'!$K$17</definedName>
    <definedName name="SD_34x1_56x1_76_B_0" localSheetId="8" hidden="1">'8'!$K$18</definedName>
    <definedName name="SD_34x1_56x1_77_B_0" localSheetId="8" hidden="1">'8'!$K$23</definedName>
    <definedName name="SD_34x1_56x1_8_B_0" localSheetId="7" hidden="1">'7'!$K$21</definedName>
    <definedName name="SD_34x1_56x1_89_B_0" localSheetId="7" hidden="1">'7'!$K$39</definedName>
    <definedName name="SD_34x1_56x1_9_B_0" localSheetId="7" hidden="1">'7'!$K$22</definedName>
    <definedName name="SD_34x1_56x1_93_B_0" localSheetId="7" hidden="1">'7'!$K$28</definedName>
    <definedName name="SD_34x1_56x1_94_B_0" localSheetId="7" hidden="1">'7'!$K$29</definedName>
    <definedName name="SD_34x1_56x1_95_B_0" localSheetId="7" hidden="1">'7'!$K$30</definedName>
    <definedName name="SD_34x1_602_B_0" localSheetId="9" hidden="1">'9'!$J$24</definedName>
    <definedName name="SD_34x1_603_B_0" localSheetId="9" hidden="1">'9'!$J$25</definedName>
    <definedName name="SD_34x1_604_B_0" localSheetId="9" hidden="1">'9'!$J$26</definedName>
    <definedName name="SD_34x1_605_B_0" localSheetId="9" hidden="1">'9'!$J$22</definedName>
    <definedName name="SD_34x1_607_B_0" localSheetId="9" hidden="1">'9'!$J$20</definedName>
    <definedName name="SD_34x1_608_B_0" localSheetId="9" hidden="1">'9'!$J$21</definedName>
    <definedName name="SD_34x1_609_B_0" localSheetId="9" hidden="1">'9'!$J$23</definedName>
    <definedName name="SD_34x1_610_B_0" localSheetId="9" hidden="1">'9'!$J$19</definedName>
    <definedName name="SD_34x1_613_B_0" localSheetId="6" hidden="1">'6'!$N$34</definedName>
    <definedName name="SD_34x1_618_B_0" localSheetId="6" hidden="1">'6'!$N$36</definedName>
    <definedName name="SD_34x1_619_B_0" localSheetId="6" hidden="1">'6'!$N$33</definedName>
    <definedName name="SD_34x1_620_B_0" localSheetId="6" hidden="1">'6'!$N$32</definedName>
    <definedName name="SD_34x1_625_B_0" localSheetId="6" hidden="1">'6'!$N$37</definedName>
    <definedName name="SD_34x1_628_B_0" localSheetId="6" hidden="1">'6'!$N$35</definedName>
    <definedName name="SD_34x1_63x1_10_B_0" localSheetId="7" hidden="1">'7'!$I$23</definedName>
    <definedName name="SD_34x1_63x1_15_B_0" localSheetId="7" hidden="1">'7'!$I$25</definedName>
    <definedName name="SD_34x1_63x1_16_B_0" localSheetId="7" hidden="1">'7'!$I$26</definedName>
    <definedName name="SD_34x1_63x1_17_B_0" localSheetId="7" hidden="1">'7'!$I$27</definedName>
    <definedName name="SD_34x1_63x1_18_B_0" localSheetId="7" hidden="1">'7'!$I$55</definedName>
    <definedName name="SD_34x1_63x1_19_B_0" localSheetId="7" hidden="1">'7'!$I$34</definedName>
    <definedName name="SD_34x1_63x1_21_B_0" localSheetId="7" hidden="1">'7'!$I$43</definedName>
    <definedName name="SD_34x1_63x1_22_B_0" localSheetId="7" hidden="1">'7'!$I$37</definedName>
    <definedName name="SD_34x1_63x1_23_B_0" localSheetId="7" hidden="1">'7'!$I$38</definedName>
    <definedName name="SD_34x1_63x1_24_B_0" localSheetId="7" hidden="1">'7'!$I$44</definedName>
    <definedName name="SD_34x1_63x1_25_B_0" localSheetId="8" hidden="1">'8'!$I$11</definedName>
    <definedName name="SD_34x1_63x1_26_B_0" localSheetId="7" hidden="1">'7'!$I$51</definedName>
    <definedName name="SD_34x1_63x1_27_B_0" localSheetId="7" hidden="1">'7'!$I$50</definedName>
    <definedName name="SD_34x1_63x1_28_B_0" localSheetId="7" hidden="1">'7'!$I$53</definedName>
    <definedName name="SD_34x1_63x1_29_B_0" localSheetId="7" hidden="1">'7'!$I$49</definedName>
    <definedName name="SD_34x1_63x1_30_B_0" localSheetId="8" hidden="1">'8'!$I$16</definedName>
    <definedName name="SD_34x1_63x1_31_B_0" localSheetId="7" hidden="1">'7'!$I$52</definedName>
    <definedName name="SD_34x1_63x1_32_B_0" localSheetId="7" hidden="1">'7'!$I$54</definedName>
    <definedName name="SD_34x1_63x1_37_B_0" localSheetId="8" hidden="1">'8'!$I$10</definedName>
    <definedName name="SD_34x1_63x1_39_B_0" localSheetId="8" hidden="1">'8'!$I$8</definedName>
    <definedName name="SD_34x1_63x1_40_B_0" localSheetId="8" hidden="1">'8'!$I$9</definedName>
    <definedName name="SD_34x1_63x1_43_B_0" localSheetId="8" hidden="1">'8'!$I$15</definedName>
    <definedName name="SD_34x1_63x1_44_B_0" localSheetId="8" hidden="1">'8'!$I$22</definedName>
    <definedName name="SD_34x1_63x1_47_B_0" localSheetId="8" hidden="1">'8'!$I$35</definedName>
    <definedName name="SD_34x1_63x1_48_B_0" localSheetId="8" hidden="1">'8'!$I$36</definedName>
    <definedName name="SD_34x1_63x1_49_B_0" localSheetId="8" hidden="1">'8'!$I$37</definedName>
    <definedName name="SD_34x1_63x1_5_B_0" localSheetId="7" hidden="1">'7'!$I$17</definedName>
    <definedName name="SD_34x1_63x1_50_B_0" localSheetId="8" hidden="1">'8'!$I$38</definedName>
    <definedName name="SD_34x1_63x1_51_B_0" localSheetId="8" hidden="1">'8'!$I$41</definedName>
    <definedName name="SD_34x1_63x1_52_B_0" localSheetId="8" hidden="1">'8'!$I$43</definedName>
    <definedName name="SD_34x1_63x1_53_B_0" localSheetId="8" hidden="1">'8'!$I$45</definedName>
    <definedName name="SD_34x1_63x1_6_B_0" localSheetId="7" hidden="1">'7'!$I$16</definedName>
    <definedName name="SD_34x1_63x1_65_B_0" localSheetId="7" hidden="1">'7'!$I$40</definedName>
    <definedName name="SD_34x1_63x1_66_B_0" localSheetId="7" hidden="1">'7'!$I$45</definedName>
    <definedName name="SD_34x1_63x1_67_B_0" localSheetId="7" hidden="1">'7'!$I$46</definedName>
    <definedName name="SD_34x1_63x1_68_B_0" localSheetId="7" hidden="1">'7'!$I$56</definedName>
    <definedName name="SD_34x1_63x1_69_B_0" localSheetId="7" hidden="1">'7'!$I$57</definedName>
    <definedName name="SD_34x1_63x1_7_B_0" localSheetId="7" hidden="1">'7'!$I$18</definedName>
    <definedName name="SD_34x1_63x1_75_B_0" localSheetId="8" hidden="1">'8'!$I$17</definedName>
    <definedName name="SD_34x1_63x1_76_B_0" localSheetId="8" hidden="1">'8'!$I$18</definedName>
    <definedName name="SD_34x1_63x1_77_B_0" localSheetId="8" hidden="1">'8'!$I$23</definedName>
    <definedName name="SD_34x1_63x1_8_B_0" localSheetId="7" hidden="1">'7'!$I$21</definedName>
    <definedName name="SD_34x1_63x1_89_B_0" localSheetId="7" hidden="1">'7'!$I$39</definedName>
    <definedName name="SD_34x1_63x1_9_B_0" localSheetId="7" hidden="1">'7'!$I$22</definedName>
    <definedName name="SD_34x1_63x1_93_B_0" localSheetId="7" hidden="1">'7'!$I$28</definedName>
    <definedName name="SD_34x1_63x1_94_B_0" localSheetId="7" hidden="1">'7'!$I$29</definedName>
    <definedName name="SD_34x1_63x1_95_B_0" localSheetId="7" hidden="1">'7'!$I$30</definedName>
    <definedName name="SD_34x1_640_B_1" localSheetId="9" hidden="1">'9'!$C$19</definedName>
    <definedName name="SD_34x1_641_B_1" localSheetId="9" hidden="1">'9'!$C$20</definedName>
    <definedName name="SD_34x1_642_B_1" localSheetId="9" hidden="1">'9'!$C$23</definedName>
    <definedName name="SD_34x1_643_B_1" localSheetId="9" hidden="1">'9'!$C$21</definedName>
    <definedName name="SD_34x1_648_B_0" localSheetId="6" hidden="1">'6'!$I$10</definedName>
    <definedName name="SD_34x1_649_B_0" localSheetId="3" hidden="1">'3'!$O$9</definedName>
    <definedName name="SD_34x1_65_B_0" localSheetId="6" hidden="1">'6'!$N$31</definedName>
    <definedName name="SD_34x1_651_B_1" localSheetId="6" hidden="1">'6'!$Q$28</definedName>
    <definedName name="SD_34x1_656_B_0" localSheetId="6" hidden="1">'6'!$E$34</definedName>
    <definedName name="SD_34x1_657_B_0" localSheetId="6" hidden="1">'6'!$G$36</definedName>
    <definedName name="SD_34x1_666_B_0" localSheetId="0" hidden="1">'1'!$P$33</definedName>
    <definedName name="SD_34x1_69_B_0" localSheetId="6" hidden="1">'6'!$W$11</definedName>
    <definedName name="SD_34x1_71_B_0" localSheetId="6" hidden="1">'6'!$W$12</definedName>
    <definedName name="SD_34x1_73_B_0" localSheetId="6" hidden="1">'6'!$W$13</definedName>
    <definedName name="SD_34x1_78_B_0" localSheetId="6" hidden="1">'6'!$R$19</definedName>
    <definedName name="SD_34x1_78x1_10_B_0" localSheetId="10" hidden="1">'10 &amp; 11'!$AB$14</definedName>
    <definedName name="SD_34x1_78x1_17_B_1" localSheetId="10" hidden="1">'10 &amp; 11'!$R$14</definedName>
    <definedName name="SD_34x1_78x1_20_B_1" localSheetId="10" hidden="1">'10 &amp; 11'!$B$14</definedName>
    <definedName name="SD_34x1_78x1_8_B_0" localSheetId="10" hidden="1">'10 &amp; 11'!$H$14</definedName>
    <definedName name="SD_34x1_78x1_9_B_0" localSheetId="10" hidden="1">'10 &amp; 11'!$F$14</definedName>
    <definedName name="SD_34x1_78x10_10_B_0" localSheetId="10" hidden="1">'10 &amp; 11'!$AB$23</definedName>
    <definedName name="SD_34x1_78x10_17_B_1" localSheetId="10" hidden="1">'10 &amp; 11'!$R$23</definedName>
    <definedName name="SD_34x1_78x10_20_B_1" localSheetId="10" hidden="1">'10 &amp; 11'!$B$23</definedName>
    <definedName name="SD_34x1_78x10_8_B_0" localSheetId="10" hidden="1">'10 &amp; 11'!$H$23</definedName>
    <definedName name="SD_34x1_78x10_9_B_0" localSheetId="10" hidden="1">'10 &amp; 11'!$F$23</definedName>
    <definedName name="SD_34x1_78x11_10_B_0" localSheetId="10" hidden="1">'10 &amp; 11'!$AB$24</definedName>
    <definedName name="SD_34x1_78x11_17_B_1" localSheetId="10" hidden="1">'10 &amp; 11'!$R$24</definedName>
    <definedName name="SD_34x1_78x11_20_B_1" localSheetId="10" hidden="1">'10 &amp; 11'!$B$24</definedName>
    <definedName name="SD_34x1_78x11_8_B_0" localSheetId="10" hidden="1">'10 &amp; 11'!$H$24</definedName>
    <definedName name="SD_34x1_78x11_9_B_0" localSheetId="10" hidden="1">'10 &amp; 11'!$F$24</definedName>
    <definedName name="SD_34x1_78x12_10_B_0" localSheetId="10" hidden="1">'10 &amp; 11'!$AB$25</definedName>
    <definedName name="SD_34x1_78x12_17_B_1" localSheetId="10" hidden="1">'10 &amp; 11'!$R$25</definedName>
    <definedName name="SD_34x1_78x12_20_B_1" localSheetId="10" hidden="1">'10 &amp; 11'!$B$25</definedName>
    <definedName name="SD_34x1_78x12_8_B_0" localSheetId="10" hidden="1">'10 &amp; 11'!$H$25</definedName>
    <definedName name="SD_34x1_78x12_9_B_0" localSheetId="10" hidden="1">'10 &amp; 11'!$F$25</definedName>
    <definedName name="SD_34x1_78x13_10_B_0" localSheetId="10" hidden="1">'10 &amp; 11'!$AB$26</definedName>
    <definedName name="SD_34x1_78x13_17_B_1" localSheetId="10" hidden="1">'10 &amp; 11'!$R$26</definedName>
    <definedName name="SD_34x1_78x13_20_B_1" localSheetId="10" hidden="1">'10 &amp; 11'!$B$26</definedName>
    <definedName name="SD_34x1_78x13_8_B_0" localSheetId="10" hidden="1">'10 &amp; 11'!$H$26</definedName>
    <definedName name="SD_34x1_78x13_9_B_0" localSheetId="10" hidden="1">'10 &amp; 11'!$F$26</definedName>
    <definedName name="SD_34x1_78x14_10_B_0" localSheetId="10" hidden="1">'10 &amp; 11'!$AB$27</definedName>
    <definedName name="SD_34x1_78x14_17_B_1" localSheetId="10" hidden="1">'10 &amp; 11'!$R$27</definedName>
    <definedName name="SD_34x1_78x14_20_B_1" localSheetId="10" hidden="1">'10 &amp; 11'!$B$27</definedName>
    <definedName name="SD_34x1_78x14_8_B_0" localSheetId="10" hidden="1">'10 &amp; 11'!$H$27</definedName>
    <definedName name="SD_34x1_78x14_9_B_0" localSheetId="10" hidden="1">'10 &amp; 11'!$F$27</definedName>
    <definedName name="SD_34x1_78x15_10_B_0" localSheetId="10" hidden="1">'10 &amp; 11'!$AB$28</definedName>
    <definedName name="SD_34x1_78x15_17_B_1" localSheetId="10" hidden="1">'10 &amp; 11'!$R$28</definedName>
    <definedName name="SD_34x1_78x15_20_B_1" localSheetId="10" hidden="1">'10 &amp; 11'!$B$28</definedName>
    <definedName name="SD_34x1_78x15_8_B_0" localSheetId="10" hidden="1">'10 &amp; 11'!$H$28</definedName>
    <definedName name="SD_34x1_78x15_9_B_0" localSheetId="10" hidden="1">'10 &amp; 11'!$F$28</definedName>
    <definedName name="SD_34x1_78x16_10_B_0" localSheetId="10" hidden="1">'10 &amp; 11'!$AB$29</definedName>
    <definedName name="SD_34x1_78x16_17_B_1" localSheetId="10" hidden="1">'10 &amp; 11'!$R$29</definedName>
    <definedName name="SD_34x1_78x16_20_B_1" localSheetId="10" hidden="1">'10 &amp; 11'!$B$29</definedName>
    <definedName name="SD_34x1_78x16_8_B_0" localSheetId="10" hidden="1">'10 &amp; 11'!$H$29</definedName>
    <definedName name="SD_34x1_78x16_9_B_0" localSheetId="10" hidden="1">'10 &amp; 11'!$F$29</definedName>
    <definedName name="SD_34x1_78x17_10_B_0" localSheetId="10" hidden="1">'10 &amp; 11'!$AB$30</definedName>
    <definedName name="SD_34x1_78x17_17_B_1" localSheetId="10" hidden="1">'10 &amp; 11'!$R$30</definedName>
    <definedName name="SD_34x1_78x17_20_B_1" localSheetId="10" hidden="1">'10 &amp; 11'!$B$30</definedName>
    <definedName name="SD_34x1_78x17_8_B_0" localSheetId="10" hidden="1">'10 &amp; 11'!$H$30</definedName>
    <definedName name="SD_34x1_78x17_9_B_0" localSheetId="10" hidden="1">'10 &amp; 11'!$F$30</definedName>
    <definedName name="SD_34x1_78x18_10_B_0" localSheetId="10" hidden="1">'10 &amp; 11'!$AB$31</definedName>
    <definedName name="SD_34x1_78x18_17_B_1" localSheetId="10" hidden="1">'10 &amp; 11'!$R$31</definedName>
    <definedName name="SD_34x1_78x18_20_B_1" localSheetId="10" hidden="1">'10 &amp; 11'!$B$31</definedName>
    <definedName name="SD_34x1_78x18_8_B_0" localSheetId="10" hidden="1">'10 &amp; 11'!$H$31</definedName>
    <definedName name="SD_34x1_78x18_9_B_0" localSheetId="10" hidden="1">'10 &amp; 11'!$F$31</definedName>
    <definedName name="SD_34x1_78x19_10_B_0" localSheetId="10" hidden="1">'10 &amp; 11'!$AB$32</definedName>
    <definedName name="SD_34x1_78x19_17_B_1" localSheetId="10" hidden="1">'10 &amp; 11'!$R$32</definedName>
    <definedName name="SD_34x1_78x19_20_B_1" localSheetId="10" hidden="1">'10 &amp; 11'!$B$32</definedName>
    <definedName name="SD_34x1_78x19_8_B_0" localSheetId="10" hidden="1">'10 &amp; 11'!$H$32</definedName>
    <definedName name="SD_34x1_78x19_9_B_0" localSheetId="10" hidden="1">'10 &amp; 11'!$F$32</definedName>
    <definedName name="SD_34x1_78x2_10_B_0" localSheetId="10" hidden="1">'10 &amp; 11'!$AB$15</definedName>
    <definedName name="SD_34x1_78x2_17_B_1" localSheetId="10" hidden="1">'10 &amp; 11'!$R$15</definedName>
    <definedName name="SD_34x1_78x2_20_B_1" localSheetId="10" hidden="1">'10 &amp; 11'!$B$15</definedName>
    <definedName name="SD_34x1_78x2_8_B_0" localSheetId="10" hidden="1">'10 &amp; 11'!$H$15</definedName>
    <definedName name="SD_34x1_78x2_9_B_0" localSheetId="10" hidden="1">'10 &amp; 11'!$F$15</definedName>
    <definedName name="SD_34x1_78x20_10_B_0" localSheetId="10" hidden="1">'10 &amp; 11'!$AB$33</definedName>
    <definedName name="SD_34x1_78x20_17_B_1" localSheetId="10" hidden="1">'10 &amp; 11'!$R$33</definedName>
    <definedName name="SD_34x1_78x20_20_B_1" localSheetId="10" hidden="1">'10 &amp; 11'!$B$33</definedName>
    <definedName name="SD_34x1_78x20_8_B_0" localSheetId="10" hidden="1">'10 &amp; 11'!$H$33</definedName>
    <definedName name="SD_34x1_78x20_9_B_0" localSheetId="10" hidden="1">'10 &amp; 11'!$F$33</definedName>
    <definedName name="SD_34x1_78x21_10_B_0" localSheetId="10" hidden="1">'10 &amp; 11'!$AB$34</definedName>
    <definedName name="SD_34x1_78x21_17_B_1" localSheetId="10" hidden="1">'10 &amp; 11'!$R$34</definedName>
    <definedName name="SD_34x1_78x21_20_B_1" localSheetId="10" hidden="1">'10 &amp; 11'!$B$34</definedName>
    <definedName name="SD_34x1_78x21_8_B_0" localSheetId="10" hidden="1">'10 &amp; 11'!$H$34</definedName>
    <definedName name="SD_34x1_78x21_9_B_0" localSheetId="10" hidden="1">'10 &amp; 11'!$F$34</definedName>
    <definedName name="SD_34x1_78x22_10_B_0" localSheetId="10" hidden="1">'10 &amp; 11'!$AB$35</definedName>
    <definedName name="SD_34x1_78x22_17_B_1" localSheetId="10" hidden="1">'10 &amp; 11'!$R$35</definedName>
    <definedName name="SD_34x1_78x22_20_B_1" localSheetId="10" hidden="1">'10 &amp; 11'!$B$35</definedName>
    <definedName name="SD_34x1_78x22_8_B_0" localSheetId="10" hidden="1">'10 &amp; 11'!$H$35</definedName>
    <definedName name="SD_34x1_78x22_9_B_0" localSheetId="10" hidden="1">'10 &amp; 11'!$F$35</definedName>
    <definedName name="SD_34x1_78x23_10_B_0" localSheetId="10" hidden="1">'10 &amp; 11'!$AB$36</definedName>
    <definedName name="SD_34x1_78x23_17_B_1" localSheetId="10" hidden="1">'10 &amp; 11'!$R$36</definedName>
    <definedName name="SD_34x1_78x23_20_B_1" localSheetId="10" hidden="1">'10 &amp; 11'!$B$36</definedName>
    <definedName name="SD_34x1_78x23_8_B_0" localSheetId="10" hidden="1">'10 &amp; 11'!$H$36</definedName>
    <definedName name="SD_34x1_78x23_9_B_0" localSheetId="10" hidden="1">'10 &amp; 11'!$F$36</definedName>
    <definedName name="SD_34x1_78x24_10_B_0" localSheetId="10" hidden="1">'10 &amp; 11'!$AB$37</definedName>
    <definedName name="SD_34x1_78x24_17_B_1" localSheetId="10" hidden="1">'10 &amp; 11'!$R$37</definedName>
    <definedName name="SD_34x1_78x24_20_B_1" localSheetId="10" hidden="1">'10 &amp; 11'!$B$37</definedName>
    <definedName name="SD_34x1_78x24_8_B_0" localSheetId="10" hidden="1">'10 &amp; 11'!$H$37</definedName>
    <definedName name="SD_34x1_78x24_9_B_0" localSheetId="10" hidden="1">'10 &amp; 11'!$F$37</definedName>
    <definedName name="SD_34x1_78x25_10_B_0" localSheetId="10" hidden="1">'10 &amp; 11'!$AB$38</definedName>
    <definedName name="SD_34x1_78x25_17_B_1" localSheetId="10" hidden="1">'10 &amp; 11'!$R$38</definedName>
    <definedName name="SD_34x1_78x25_20_B_1" localSheetId="10" hidden="1">'10 &amp; 11'!$B$38</definedName>
    <definedName name="SD_34x1_78x25_8_B_0" localSheetId="10" hidden="1">'10 &amp; 11'!$H$38</definedName>
    <definedName name="SD_34x1_78x25_9_B_0" localSheetId="10" hidden="1">'10 &amp; 11'!$F$38</definedName>
    <definedName name="SD_34x1_78x26_10_B_0" localSheetId="10" hidden="1">'10 &amp; 11'!$AB$39</definedName>
    <definedName name="SD_34x1_78x26_17_B_1" localSheetId="10" hidden="1">'10 &amp; 11'!$R$39</definedName>
    <definedName name="SD_34x1_78x26_20_B_1" localSheetId="10" hidden="1">'10 &amp; 11'!$B$39</definedName>
    <definedName name="SD_34x1_78x26_8_B_0" localSheetId="10" hidden="1">'10 &amp; 11'!$H$39</definedName>
    <definedName name="SD_34x1_78x26_9_B_0" localSheetId="10" hidden="1">'10 &amp; 11'!$F$39</definedName>
    <definedName name="SD_34x1_78x27_10_B_0" localSheetId="10" hidden="1">'10 &amp; 11'!$AB$40</definedName>
    <definedName name="SD_34x1_78x27_17_B_1" localSheetId="10" hidden="1">'10 &amp; 11'!$R$40</definedName>
    <definedName name="SD_34x1_78x27_20_B_1" localSheetId="10" hidden="1">'10 &amp; 11'!$B$40</definedName>
    <definedName name="SD_34x1_78x27_8_B_0" localSheetId="10" hidden="1">'10 &amp; 11'!$H$40</definedName>
    <definedName name="SD_34x1_78x27_9_B_0" localSheetId="10" hidden="1">'10 &amp; 11'!$F$40</definedName>
    <definedName name="SD_34x1_78x28_10_B_0" localSheetId="10" hidden="1">'10 &amp; 11'!$AB$41</definedName>
    <definedName name="SD_34x1_78x28_17_B_1" localSheetId="10" hidden="1">'10 &amp; 11'!$R$41</definedName>
    <definedName name="SD_34x1_78x28_20_B_1" localSheetId="10" hidden="1">'10 &amp; 11'!$B$41</definedName>
    <definedName name="SD_34x1_78x28_8_B_0" localSheetId="10" hidden="1">'10 &amp; 11'!$H$41</definedName>
    <definedName name="SD_34x1_78x28_9_B_0" localSheetId="10" hidden="1">'10 &amp; 11'!$F$41</definedName>
    <definedName name="SD_34x1_78x29_10_B_0" localSheetId="10" hidden="1">'10 &amp; 11'!$AB$42</definedName>
    <definedName name="SD_34x1_78x29_17_B_1" localSheetId="10" hidden="1">'10 &amp; 11'!$R$42</definedName>
    <definedName name="SD_34x1_78x29_20_B_1" localSheetId="10" hidden="1">'10 &amp; 11'!$B$42</definedName>
    <definedName name="SD_34x1_78x29_8_B_0" localSheetId="10" hidden="1">'10 &amp; 11'!$H$42</definedName>
    <definedName name="SD_34x1_78x29_9_B_0" localSheetId="10" hidden="1">'10 &amp; 11'!$F$42</definedName>
    <definedName name="SD_34x1_78x3_10_B_0" localSheetId="10" hidden="1">'10 &amp; 11'!$AB$16</definedName>
    <definedName name="SD_34x1_78x3_17_B_1" localSheetId="10" hidden="1">'10 &amp; 11'!$R$16</definedName>
    <definedName name="SD_34x1_78x3_20_B_1" localSheetId="10" hidden="1">'10 &amp; 11'!$B$16</definedName>
    <definedName name="SD_34x1_78x3_8_B_0" localSheetId="10" hidden="1">'10 &amp; 11'!$H$16</definedName>
    <definedName name="SD_34x1_78x3_9_B_0" localSheetId="10" hidden="1">'10 &amp; 11'!$F$16</definedName>
    <definedName name="SD_34x1_78x30_10_B_0" localSheetId="10" hidden="1">'10 &amp; 11'!$AB$43</definedName>
    <definedName name="SD_34x1_78x30_17_B_1" localSheetId="10" hidden="1">'10 &amp; 11'!$R$43</definedName>
    <definedName name="SD_34x1_78x30_20_B_1" localSheetId="10" hidden="1">'10 &amp; 11'!$B$43</definedName>
    <definedName name="SD_34x1_78x30_8_B_0" localSheetId="10" hidden="1">'10 &amp; 11'!$H$43</definedName>
    <definedName name="SD_34x1_78x30_9_B_0" localSheetId="10" hidden="1">'10 &amp; 11'!$F$43</definedName>
    <definedName name="SD_34x1_78x4_10_B_0" localSheetId="10" hidden="1">'10 &amp; 11'!$AB$17</definedName>
    <definedName name="SD_34x1_78x4_17_B_1" localSheetId="10" hidden="1">'10 &amp; 11'!$R$17</definedName>
    <definedName name="SD_34x1_78x4_20_B_1" localSheetId="10" hidden="1">'10 &amp; 11'!$B$17</definedName>
    <definedName name="SD_34x1_78x4_8_B_0" localSheetId="10" hidden="1">'10 &amp; 11'!$H$17</definedName>
    <definedName name="SD_34x1_78x4_9_B_0" localSheetId="10" hidden="1">'10 &amp; 11'!$F$17</definedName>
    <definedName name="SD_34x1_78x5_10_B_0" localSheetId="10" hidden="1">'10 &amp; 11'!$AB$18</definedName>
    <definedName name="SD_34x1_78x5_17_B_1" localSheetId="10" hidden="1">'10 &amp; 11'!$R$18</definedName>
    <definedName name="SD_34x1_78x5_20_B_1" localSheetId="10" hidden="1">'10 &amp; 11'!$B$18</definedName>
    <definedName name="SD_34x1_78x5_8_B_0" localSheetId="10" hidden="1">'10 &amp; 11'!$H$18</definedName>
    <definedName name="SD_34x1_78x5_9_B_0" localSheetId="10" hidden="1">'10 &amp; 11'!$F$18</definedName>
    <definedName name="SD_34x1_78x6_10_B_0" localSheetId="10" hidden="1">'10 &amp; 11'!$AB$19</definedName>
    <definedName name="SD_34x1_78x6_17_B_1" localSheetId="10" hidden="1">'10 &amp; 11'!$R$19</definedName>
    <definedName name="SD_34x1_78x6_20_B_1" localSheetId="10" hidden="1">'10 &amp; 11'!$B$19</definedName>
    <definedName name="SD_34x1_78x6_8_B_0" localSheetId="10" hidden="1">'10 &amp; 11'!$H$19</definedName>
    <definedName name="SD_34x1_78x6_9_B_0" localSheetId="10" hidden="1">'10 &amp; 11'!$F$19</definedName>
    <definedName name="SD_34x1_78x7_10_B_0" localSheetId="10" hidden="1">'10 &amp; 11'!$AB$20</definedName>
    <definedName name="SD_34x1_78x7_17_B_1" localSheetId="10" hidden="1">'10 &amp; 11'!$R$20</definedName>
    <definedName name="SD_34x1_78x7_20_B_1" localSheetId="10" hidden="1">'10 &amp; 11'!$B$20</definedName>
    <definedName name="SD_34x1_78x7_8_B_0" localSheetId="10" hidden="1">'10 &amp; 11'!$H$20</definedName>
    <definedName name="SD_34x1_78x7_9_B_0" localSheetId="10" hidden="1">'10 &amp; 11'!$F$20</definedName>
    <definedName name="SD_34x1_78x8_10_B_0" localSheetId="10" hidden="1">'10 &amp; 11'!$AB$21</definedName>
    <definedName name="SD_34x1_78x8_17_B_1" localSheetId="10" hidden="1">'10 &amp; 11'!$R$21</definedName>
    <definedName name="SD_34x1_78x8_20_B_1" localSheetId="10" hidden="1">'10 &amp; 11'!$B$21</definedName>
    <definedName name="SD_34x1_78x8_8_B_0" localSheetId="10" hidden="1">'10 &amp; 11'!$H$21</definedName>
    <definedName name="SD_34x1_78x8_9_B_0" localSheetId="10" hidden="1">'10 &amp; 11'!$F$21</definedName>
    <definedName name="SD_34x1_78x9_10_B_0" localSheetId="10" hidden="1">'10 &amp; 11'!$AB$22</definedName>
    <definedName name="SD_34x1_78x9_17_B_1" localSheetId="10" hidden="1">'10 &amp; 11'!$R$22</definedName>
    <definedName name="SD_34x1_78x9_20_B_1" localSheetId="10" hidden="1">'10 &amp; 11'!$B$22</definedName>
    <definedName name="SD_34x1_78x9_8_B_0" localSheetId="10" hidden="1">'10 &amp; 11'!$H$22</definedName>
    <definedName name="SD_34x1_78x9_9_B_0" localSheetId="10" hidden="1">'10 &amp; 11'!$F$22</definedName>
    <definedName name="SD_34x1_79_B_0" localSheetId="6" hidden="1">'6'!$I$19</definedName>
    <definedName name="SD_34x1_80_B_0" localSheetId="6" hidden="1">'6'!$H$24</definedName>
    <definedName name="SD_34x1_82_B_0" localSheetId="6" hidden="1">'6'!$L$13</definedName>
    <definedName name="SD_34x1_83_B_0" localSheetId="6" hidden="1">'6'!$L$9</definedName>
    <definedName name="SD_34x1_84_B_0" localSheetId="6" hidden="1">'6'!$L$14</definedName>
    <definedName name="SD_34x1_88_B_0" localSheetId="4" hidden="1">'4'!$M$4</definedName>
    <definedName name="SD_34x1_89_B_0" localSheetId="4" hidden="1">'4'!$K$5</definedName>
    <definedName name="SD_34x1_91_B_0" localSheetId="4" hidden="1">'4'!$I$19</definedName>
    <definedName name="SD_34x1_93_B_0" localSheetId="6" hidden="1">'6'!$D$45</definedName>
    <definedName name="SD_34x1_97_B_0" localSheetId="6" hidden="1">'6'!$D$47</definedName>
    <definedName name="SD_34x1_98_B_0" localSheetId="6" hidden="1">'6'!$D$46</definedName>
    <definedName name="SD_6454x1_10_B_0" localSheetId="0" hidden="1">'1'!$D$57</definedName>
    <definedName name="SD_6454x1_17_B_0" localSheetId="17" hidden="1">'18'!$D$40</definedName>
    <definedName name="SD_6454x1_18_B_0" localSheetId="17" hidden="1">'18'!$D$41</definedName>
    <definedName name="SD_6454x1_8_B_0" localSheetId="0" hidden="1">'1'!$D$51</definedName>
    <definedName name="SD_6454x1_9_B_0" localSheetId="0" hidden="1">'1'!$D$56</definedName>
    <definedName name="SD_D_PL_AirConditioningType" hidden="1">SD_Dropdowns!$EU$2:$EV$6</definedName>
    <definedName name="SD_D_PL_AirConditioningType_Name" hidden="1">SD_Dropdowns!$EU$2:$EU$6</definedName>
    <definedName name="SD_D_PL_AirConditioningType_Value" hidden="1">SD_Dropdowns!$EV$2:$EV$6</definedName>
    <definedName name="SD_D_PL_BldgAllocType" hidden="1">SD_Dropdowns!$EM$2:$EN$9</definedName>
    <definedName name="SD_D_PL_BldgAllocType_Name" hidden="1">SD_Dropdowns!$EM$2:$EM$9</definedName>
    <definedName name="SD_D_PL_BldgAllocType_Value" hidden="1">SD_Dropdowns!$EN$2:$EN$9</definedName>
    <definedName name="SD_D_PL_BuildingType" hidden="1">SD_Dropdowns!$FA$2:$FB$12</definedName>
    <definedName name="SD_D_PL_BuildingType_Name" hidden="1">SD_Dropdowns!$FA$2:$FA$12</definedName>
    <definedName name="SD_D_PL_BuildingType_Value" hidden="1">SD_Dropdowns!$FB$2:$FB$12</definedName>
    <definedName name="SD_D_PL_CookingType" hidden="1">SD_Dropdowns!$EY$2:$EZ$5</definedName>
    <definedName name="SD_D_PL_CookingType_Name" hidden="1">SD_Dropdowns!$EY$2:$EY$5</definedName>
    <definedName name="SD_D_PL_CookingType_Value" hidden="1">SD_Dropdowns!$EZ$2:$EZ$5</definedName>
    <definedName name="SD_D_PL_ExtendedUseAgreement" hidden="1">SD_Dropdowns!$EG$2:$EH$4</definedName>
    <definedName name="SD_D_PL_ExtendedUseAgreement_Name" hidden="1">SD_Dropdowns!$EG$2:$EG$4</definedName>
    <definedName name="SD_D_PL_ExtendedUseAgreement_Value" hidden="1">SD_Dropdowns!$EH$2:$EH$4</definedName>
    <definedName name="SD_D_PL_ExtendedUseRestriction" hidden="1">SD_Dropdowns!$CW$2:$CX$4</definedName>
    <definedName name="SD_D_PL_ExtendedUseRestriction_Name" hidden="1">SD_Dropdowns!$CW$2:$CW$4</definedName>
    <definedName name="SD_D_PL_ExtendedUseRestriction_Value" hidden="1">SD_Dropdowns!$CX$2:$CX$4</definedName>
    <definedName name="SD_D_PL_FinancingType" hidden="1">SD_Dropdowns!$EQ$2:$ER$5</definedName>
    <definedName name="SD_D_PL_FinancingType_Name" hidden="1">SD_Dropdowns!$EQ$2:$EQ$5</definedName>
    <definedName name="SD_D_PL_FinancingType_Value" hidden="1">SD_Dropdowns!$ER$2:$ER$5</definedName>
    <definedName name="SD_D_PL_GeneralDealPurpose" hidden="1">SD_Dropdowns!$BI$2:$BJ$7</definedName>
    <definedName name="SD_D_PL_GeneralDealPurpose_Name" hidden="1">SD_Dropdowns!$BI$2:$BI$7</definedName>
    <definedName name="SD_D_PL_GeneralDealPurpose_Value" hidden="1">SD_Dropdowns!$BJ$2:$BJ$7</definedName>
    <definedName name="SD_D_PL_HeatingType" hidden="1">SD_Dropdowns!$ES$2:$ET$9</definedName>
    <definedName name="SD_D_PL_HeatingType_Name" hidden="1">SD_Dropdowns!$ES$2:$ES$9</definedName>
    <definedName name="SD_D_PL_HeatingType_Value" hidden="1">SD_Dropdowns!$ET$2:$ET$9</definedName>
    <definedName name="SD_D_PL_HotWaterType" hidden="1">SD_Dropdowns!$EW$2:$EX$5</definedName>
    <definedName name="SD_D_PL_HotWaterType_Name" hidden="1">SD_Dropdowns!$EW$2:$EW$5</definedName>
    <definedName name="SD_D_PL_HotWaterType_Value" hidden="1">SD_Dropdowns!$EX$2:$EX$5</definedName>
    <definedName name="SD_D_PL_IncomeTarget" hidden="1">SD_Dropdowns!$FC$2:$FD$14</definedName>
    <definedName name="SD_D_PL_IncomeTarget_Name" hidden="1">SD_Dropdowns!$FC$2:$FC$14</definedName>
    <definedName name="SD_D_PL_IncomeTarget_Value" hidden="1">SD_Dropdowns!$FD$2:$FD$14</definedName>
    <definedName name="SD_D_PL_Jurisdiction" hidden="1">SD_Dropdowns!$EA$2:$EB$46</definedName>
    <definedName name="SD_D_PL_Jurisdiction_Name" hidden="1">SD_Dropdowns!$EA$2:$EA$46</definedName>
    <definedName name="SD_D_PL_Jurisdiction_Value" hidden="1">SD_Dropdowns!$EB$2:$EB$46</definedName>
    <definedName name="SD_D_PL_PoolType" hidden="1">SD_Dropdowns!$EK$2:$EL$10</definedName>
    <definedName name="SD_D_PL_PoolType_Name" hidden="1">SD_Dropdowns!$EK$2:$EK$10</definedName>
    <definedName name="SD_D_PL_PoolType_Value" hidden="1">SD_Dropdowns!$EL$2:$EL$10</definedName>
    <definedName name="SD_D_PL_SiteControlType" hidden="1">SD_Dropdowns!$EI$2:$EJ$6</definedName>
    <definedName name="SD_D_PL_SiteControlType_Name" hidden="1">SD_Dropdowns!$EI$2:$EI$6</definedName>
    <definedName name="SD_D_PL_SiteControlType_Value" hidden="1">SD_Dropdowns!$EJ$2:$EJ$6</definedName>
    <definedName name="SD_D_PL_State" hidden="1">SD_Dropdowns!$DY$2:$DZ$53</definedName>
    <definedName name="SD_D_PL_State_Name" hidden="1">SD_Dropdowns!$DY$2:$DY$53</definedName>
    <definedName name="SD_D_PL_State_Value" hidden="1">SD_Dropdowns!$DZ$2:$DZ$53</definedName>
    <definedName name="SD_D_PL_TargetType" hidden="1">SD_Dropdowns!$EE$2:$EF$9</definedName>
    <definedName name="SD_D_PL_TargetType_Name" hidden="1">SD_Dropdowns!$EE$2:$EE$9</definedName>
    <definedName name="SD_D_PL_TargetType_Value" hidden="1">SD_Dropdowns!$EF$2:$EF$9</definedName>
    <definedName name="SD_D_PL_TaxCreditPercentType" hidden="1">SD_Dropdowns!$EC$2:$ED$5</definedName>
    <definedName name="SD_D_PL_TaxCreditPercentType_Name" hidden="1">SD_Dropdowns!$EC$2:$EC$5</definedName>
    <definedName name="SD_D_PL_TaxCreditPercentType_Value" hidden="1">SD_Dropdowns!$ED$2:$ED$5</definedName>
    <definedName name="SD_D_PL_TCPropertyStage" hidden="1">SD_Dropdowns!$DW$2:$DX$9</definedName>
    <definedName name="SD_D_PL_TCPropertyStage_Name" hidden="1">SD_Dropdowns!$DW$2:$DW$9</definedName>
    <definedName name="SD_D_PL_TCPropertyStage_Value" hidden="1">SD_Dropdowns!$DX$2:$DX$9</definedName>
    <definedName name="SD_D_PL_TCUnitMixType" hidden="1">SD_Dropdowns!$FE$2:$FF$8</definedName>
    <definedName name="SD_D_PL_TCUnitMixType_Name" hidden="1">SD_Dropdowns!$FE$2:$FE$8</definedName>
    <definedName name="SD_D_PL_TCUnitMixType_Value" hidden="1">SD_Dropdowns!$FF$2:$FF$8</definedName>
    <definedName name="SD_D_PL_TCUnitType" hidden="1">SD_Dropdowns!$EO$2:$EP$9</definedName>
    <definedName name="SD_D_PL_TCUnitType_Name" hidden="1">SD_Dropdowns!$EO$2:$EO$9</definedName>
    <definedName name="SD_D_PL_TCUnitType_Value" hidden="1">SD_Dropdowns!$EP$2:$EP$9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36" i="11" l="1"/>
  <c r="AL36" i="11"/>
  <c r="X36" i="11" s="1"/>
  <c r="AJ37" i="11"/>
  <c r="AL37" i="11"/>
  <c r="X37" i="11" s="1"/>
  <c r="AJ38" i="11"/>
  <c r="AL38" i="11"/>
  <c r="AB38" i="11" s="1"/>
  <c r="AD38" i="11" s="1"/>
  <c r="AJ39" i="11"/>
  <c r="AL39" i="11"/>
  <c r="AH39" i="11" s="1"/>
  <c r="AJ40" i="11"/>
  <c r="AL40" i="11"/>
  <c r="X40" i="11" s="1"/>
  <c r="AJ41" i="11"/>
  <c r="AL41" i="11"/>
  <c r="AH41" i="11" s="1"/>
  <c r="AJ42" i="11"/>
  <c r="AL42" i="11"/>
  <c r="AB42" i="11" s="1"/>
  <c r="AD42" i="11" s="1"/>
  <c r="AJ43" i="11"/>
  <c r="AL43" i="11"/>
  <c r="AH43" i="11" s="1"/>
  <c r="AJ33" i="11"/>
  <c r="AJ34" i="11"/>
  <c r="AJ35" i="11"/>
  <c r="AL33" i="11"/>
  <c r="AH33" i="11" s="1"/>
  <c r="AL34" i="11"/>
  <c r="AH34" i="11" s="1"/>
  <c r="AL35" i="11"/>
  <c r="AH35" i="11" s="1"/>
  <c r="X43" i="11" l="1"/>
  <c r="AH40" i="11"/>
  <c r="X39" i="11"/>
  <c r="AH36" i="11"/>
  <c r="AB36" i="11"/>
  <c r="AD36" i="11" s="1"/>
  <c r="AB43" i="11"/>
  <c r="AD43" i="11" s="1"/>
  <c r="AB39" i="11"/>
  <c r="AD39" i="11" s="1"/>
  <c r="AB40" i="11"/>
  <c r="AD40" i="11" s="1"/>
  <c r="X42" i="11"/>
  <c r="X38" i="11"/>
  <c r="AH37" i="11"/>
  <c r="AH42" i="11"/>
  <c r="AB41" i="11"/>
  <c r="AD41" i="11" s="1"/>
  <c r="AH38" i="11"/>
  <c r="AB37" i="11"/>
  <c r="AD37" i="11" s="1"/>
  <c r="X41" i="11"/>
  <c r="X35" i="11"/>
  <c r="X34" i="11"/>
  <c r="AB35" i="11"/>
  <c r="AD35" i="11" s="1"/>
  <c r="X33" i="11"/>
  <c r="AB34" i="11"/>
  <c r="AD34" i="11" s="1"/>
  <c r="AB33" i="11"/>
  <c r="AD33" i="11" s="1"/>
  <c r="AQ19" i="11" l="1"/>
  <c r="AQ17" i="11"/>
  <c r="AQ14" i="11"/>
  <c r="AL15" i="11"/>
  <c r="X15" i="11" s="1"/>
  <c r="AL16" i="11"/>
  <c r="X16" i="11" s="1"/>
  <c r="AL17" i="11"/>
  <c r="X17" i="11" s="1"/>
  <c r="AL18" i="11"/>
  <c r="X18" i="11" s="1"/>
  <c r="AL19" i="11"/>
  <c r="X19" i="11" s="1"/>
  <c r="AL20" i="11"/>
  <c r="AL21" i="11"/>
  <c r="AL22" i="11"/>
  <c r="AL23" i="11"/>
  <c r="AL24" i="11"/>
  <c r="AL25" i="11"/>
  <c r="X25" i="11" s="1"/>
  <c r="AL26" i="11"/>
  <c r="X26" i="11" s="1"/>
  <c r="AL27" i="11"/>
  <c r="X27" i="11" s="1"/>
  <c r="AL28" i="11"/>
  <c r="X28" i="11" s="1"/>
  <c r="AL29" i="11"/>
  <c r="AL30" i="11"/>
  <c r="AL31" i="11"/>
  <c r="AL32" i="11"/>
  <c r="AL14" i="11"/>
  <c r="X14" i="11" s="1"/>
  <c r="AB14" i="11" s="1"/>
  <c r="AH14" i="11" s="1"/>
  <c r="AP19" i="11"/>
  <c r="AP18" i="11"/>
  <c r="AP17" i="11"/>
  <c r="AP16" i="11"/>
  <c r="AP15" i="11"/>
  <c r="AP14" i="11"/>
  <c r="AO19" i="11"/>
  <c r="AO18" i="11"/>
  <c r="AO17" i="11"/>
  <c r="AO16" i="11"/>
  <c r="AO15" i="11"/>
  <c r="AO14" i="11"/>
  <c r="AN19" i="11"/>
  <c r="AN18" i="11"/>
  <c r="AN17" i="11"/>
  <c r="AN16" i="11"/>
  <c r="AN15" i="11"/>
  <c r="AN14" i="11"/>
  <c r="AM19" i="11"/>
  <c r="AH8" i="11" s="1"/>
  <c r="AM18" i="11"/>
  <c r="AH7" i="11" s="1"/>
  <c r="AM17" i="11"/>
  <c r="AH6" i="11" s="1"/>
  <c r="AM16" i="11"/>
  <c r="AH5" i="11" s="1"/>
  <c r="AM15" i="11"/>
  <c r="AH4" i="11" s="1"/>
  <c r="AM14" i="11"/>
  <c r="AH3" i="11" s="1"/>
  <c r="AQ16" i="11" l="1"/>
  <c r="X32" i="11"/>
  <c r="AB32" i="11" s="1"/>
  <c r="AH32" i="11" s="1"/>
  <c r="X24" i="11"/>
  <c r="AB24" i="11" s="1"/>
  <c r="AH24" i="11" s="1"/>
  <c r="X31" i="11"/>
  <c r="AB31" i="11" s="1"/>
  <c r="AH31" i="11" s="1"/>
  <c r="X23" i="11"/>
  <c r="AB23" i="11" s="1"/>
  <c r="AH23" i="11" s="1"/>
  <c r="AB28" i="11"/>
  <c r="AH28" i="11" s="1"/>
  <c r="AB19" i="11"/>
  <c r="AH19" i="11" s="1"/>
  <c r="X30" i="11"/>
  <c r="AB30" i="11" s="1"/>
  <c r="AH30" i="11" s="1"/>
  <c r="X22" i="11"/>
  <c r="AB22" i="11" s="1"/>
  <c r="AH22" i="11" s="1"/>
  <c r="AB27" i="11"/>
  <c r="AH27" i="11" s="1"/>
  <c r="AB18" i="11"/>
  <c r="AH18" i="11" s="1"/>
  <c r="X29" i="11"/>
  <c r="AB29" i="11" s="1"/>
  <c r="AH29" i="11" s="1"/>
  <c r="X20" i="11"/>
  <c r="AB20" i="11" s="1"/>
  <c r="AH20" i="11" s="1"/>
  <c r="AB26" i="11"/>
  <c r="AH26" i="11" s="1"/>
  <c r="AB17" i="11"/>
  <c r="AH17" i="11" s="1"/>
  <c r="AB25" i="11"/>
  <c r="AH25" i="11" s="1"/>
  <c r="AB16" i="11"/>
  <c r="AH16" i="11" s="1"/>
  <c r="AB15" i="11"/>
  <c r="AH15" i="11" s="1"/>
  <c r="AQ15" i="11"/>
  <c r="X21" i="11"/>
  <c r="AB21" i="11" s="1"/>
  <c r="AH21" i="11" s="1"/>
  <c r="AQ18" i="11"/>
  <c r="AQ20" i="11" l="1"/>
  <c r="F2" i="11" s="1"/>
  <c r="I13" i="5" s="1"/>
  <c r="AP20" i="11"/>
  <c r="F6" i="11" s="1"/>
  <c r="I8" i="5" s="1"/>
  <c r="AB46" i="11"/>
  <c r="B5" i="17" l="1"/>
  <c r="B6" i="17"/>
  <c r="B7" i="17"/>
  <c r="B4" i="17"/>
  <c r="F8" i="11" l="1"/>
  <c r="F7" i="11"/>
  <c r="I12" i="5" s="1"/>
  <c r="F10" i="11" l="1"/>
  <c r="I11" i="5" s="1"/>
  <c r="S22" i="2"/>
  <c r="I58" i="8" s="1"/>
  <c r="I60" i="8" l="1"/>
  <c r="P33" i="2" l="1"/>
  <c r="H51" i="52" l="1"/>
  <c r="D40" i="14" l="1"/>
  <c r="D64" i="8" l="1"/>
  <c r="D63" i="8"/>
  <c r="D62" i="8"/>
  <c r="D61" i="8"/>
  <c r="D60" i="8"/>
  <c r="D59" i="8"/>
  <c r="D58" i="8"/>
  <c r="D57" i="8"/>
  <c r="D54" i="8"/>
  <c r="K19" i="7" l="1"/>
  <c r="E26" i="18" l="1"/>
  <c r="E27" i="18"/>
  <c r="E25" i="18"/>
  <c r="AD3" i="11" l="1"/>
  <c r="AK14" i="11"/>
  <c r="AF3" i="11" l="1"/>
  <c r="L9" i="10"/>
  <c r="L10" i="10"/>
  <c r="L20" i="49" l="1"/>
  <c r="AD15" i="11"/>
  <c r="AD16" i="11"/>
  <c r="AD17" i="11"/>
  <c r="AD18" i="11"/>
  <c r="X7" i="11" s="1"/>
  <c r="AD19" i="11"/>
  <c r="AD20" i="11"/>
  <c r="AD21" i="11"/>
  <c r="AD22" i="11"/>
  <c r="AD23" i="11"/>
  <c r="AD24" i="11"/>
  <c r="AD25" i="11"/>
  <c r="AD26" i="11"/>
  <c r="AD27" i="11"/>
  <c r="AD28" i="11"/>
  <c r="AD29" i="11"/>
  <c r="AD30" i="11"/>
  <c r="AD31" i="11"/>
  <c r="AD32" i="11"/>
  <c r="AD14" i="11"/>
  <c r="X3" i="11" s="1"/>
  <c r="X5" i="11" l="1"/>
  <c r="X6" i="11"/>
  <c r="C12" i="18" s="1"/>
  <c r="E12" i="18" s="1"/>
  <c r="X4" i="11"/>
  <c r="X8" i="11"/>
  <c r="X10" i="11" l="1"/>
  <c r="AM20" i="11"/>
  <c r="F3" i="11" s="1"/>
  <c r="AO20" i="11"/>
  <c r="F5" i="11" s="1"/>
  <c r="AN20" i="11"/>
  <c r="F4" i="11" s="1"/>
  <c r="AH10" i="11" l="1"/>
  <c r="AD8" i="11"/>
  <c r="AF8" i="11" s="1"/>
  <c r="AD7" i="11"/>
  <c r="AD6" i="11"/>
  <c r="AF6" i="11" s="1"/>
  <c r="AD5" i="11"/>
  <c r="AD4" i="11"/>
  <c r="AD10" i="11" l="1"/>
  <c r="AJ15" i="11"/>
  <c r="AJ16" i="11"/>
  <c r="AJ17" i="11"/>
  <c r="AJ18" i="11"/>
  <c r="AJ19" i="11"/>
  <c r="AJ20" i="11"/>
  <c r="AJ21" i="11"/>
  <c r="AJ22" i="11"/>
  <c r="AJ23" i="11"/>
  <c r="AJ24" i="11"/>
  <c r="AJ25" i="11"/>
  <c r="AJ26" i="11"/>
  <c r="AJ27" i="11"/>
  <c r="AJ28" i="11"/>
  <c r="AJ29" i="11"/>
  <c r="AJ30" i="11"/>
  <c r="AJ31" i="11"/>
  <c r="AJ32" i="11"/>
  <c r="R7" i="11"/>
  <c r="AJ14" i="11"/>
  <c r="R5" i="11" l="1"/>
  <c r="R4" i="11"/>
  <c r="R3" i="11"/>
  <c r="L5" i="5" s="1"/>
  <c r="R8" i="11"/>
  <c r="R6" i="11"/>
  <c r="L8" i="5" s="1"/>
  <c r="R2" i="11"/>
  <c r="AK19" i="11"/>
  <c r="AK18" i="11"/>
  <c r="AF7" i="11" s="1"/>
  <c r="AK17" i="11"/>
  <c r="AK16" i="11"/>
  <c r="AF5" i="11" s="1"/>
  <c r="AK15" i="11"/>
  <c r="AF4" i="11" s="1"/>
  <c r="K40" i="8"/>
  <c r="I40" i="8"/>
  <c r="L12" i="5" l="1"/>
  <c r="L13" i="5"/>
  <c r="R10" i="11"/>
  <c r="L11" i="5" s="1"/>
  <c r="G33" i="51"/>
  <c r="G27" i="51"/>
  <c r="G18" i="51"/>
  <c r="G13" i="51"/>
  <c r="E41" i="22"/>
  <c r="F28" i="22"/>
  <c r="L13" i="19"/>
  <c r="L12" i="19"/>
  <c r="L11" i="19"/>
  <c r="L10" i="19"/>
  <c r="L9" i="19"/>
  <c r="L8" i="19"/>
  <c r="L7" i="19"/>
  <c r="L6" i="19"/>
  <c r="E23" i="18"/>
  <c r="E20" i="18"/>
  <c r="C20" i="18" s="1"/>
  <c r="G16" i="16"/>
  <c r="H29" i="34"/>
  <c r="D29" i="34"/>
  <c r="D21" i="34"/>
  <c r="H18" i="34"/>
  <c r="D28" i="14"/>
  <c r="G27" i="14"/>
  <c r="G26" i="14"/>
  <c r="G25" i="14"/>
  <c r="G24" i="14"/>
  <c r="G23" i="14"/>
  <c r="G22" i="14"/>
  <c r="G28" i="14" s="1"/>
  <c r="K18" i="14"/>
  <c r="C17" i="18"/>
  <c r="E17" i="18" s="1"/>
  <c r="L10" i="5"/>
  <c r="I10" i="5"/>
  <c r="L9" i="5"/>
  <c r="I9" i="5"/>
  <c r="L7" i="5"/>
  <c r="I7" i="5"/>
  <c r="L6" i="5"/>
  <c r="L8" i="10"/>
  <c r="L7" i="10"/>
  <c r="L6" i="10"/>
  <c r="K30" i="8"/>
  <c r="I30" i="8"/>
  <c r="G30" i="8"/>
  <c r="E30" i="8"/>
  <c r="K24" i="8"/>
  <c r="I24" i="8"/>
  <c r="G24" i="8"/>
  <c r="E24" i="8"/>
  <c r="K19" i="8"/>
  <c r="I19" i="8"/>
  <c r="G19" i="8"/>
  <c r="E19" i="8"/>
  <c r="E65" i="7"/>
  <c r="K58" i="7"/>
  <c r="I58" i="7"/>
  <c r="G58" i="7"/>
  <c r="E58" i="7"/>
  <c r="K47" i="7"/>
  <c r="I47" i="7"/>
  <c r="G47" i="7"/>
  <c r="E47" i="7"/>
  <c r="K41" i="7"/>
  <c r="I41" i="7"/>
  <c r="G41" i="7"/>
  <c r="E41" i="7"/>
  <c r="K35" i="7"/>
  <c r="I35" i="7"/>
  <c r="G35" i="7"/>
  <c r="E35" i="7"/>
  <c r="K31" i="7"/>
  <c r="I31" i="7"/>
  <c r="G31" i="7"/>
  <c r="E31" i="7"/>
  <c r="I19" i="7"/>
  <c r="G19" i="7"/>
  <c r="E19" i="7"/>
  <c r="D56" i="8" s="1"/>
  <c r="D65" i="8" s="1"/>
  <c r="K14" i="7"/>
  <c r="I14" i="7"/>
  <c r="G14" i="7"/>
  <c r="E14" i="7"/>
  <c r="W13" i="5"/>
  <c r="W12" i="5"/>
  <c r="L19" i="49"/>
  <c r="L18" i="49"/>
  <c r="R46" i="2"/>
  <c r="L11" i="10" l="1"/>
  <c r="L12" i="10" s="1"/>
  <c r="K67" i="7"/>
  <c r="K32" i="8" s="1"/>
  <c r="L14" i="19"/>
  <c r="I6" i="5"/>
  <c r="I5" i="5"/>
  <c r="K31" i="8"/>
  <c r="G31" i="8"/>
  <c r="E67" i="7"/>
  <c r="E32" i="8" s="1"/>
  <c r="G67" i="7"/>
  <c r="G32" i="8" s="1"/>
  <c r="I31" i="8"/>
  <c r="I67" i="7"/>
  <c r="I32" i="8" s="1"/>
  <c r="H31" i="34"/>
  <c r="H35" i="34" s="1"/>
  <c r="C14" i="18"/>
  <c r="E14" i="18" s="1"/>
  <c r="L13" i="10"/>
  <c r="C13" i="18"/>
  <c r="E13" i="18" s="1"/>
  <c r="C11" i="18"/>
  <c r="E11" i="18" s="1"/>
  <c r="C9" i="18"/>
  <c r="C10" i="18"/>
  <c r="E10" i="18" s="1"/>
  <c r="AD45" i="11"/>
  <c r="AD46" i="11" s="1"/>
  <c r="AD47" i="11" s="1"/>
  <c r="E31" i="8"/>
  <c r="K33" i="8" l="1"/>
  <c r="G33" i="8"/>
  <c r="G39" i="8" s="1"/>
  <c r="G41" i="8" s="1"/>
  <c r="G42" i="8" s="1"/>
  <c r="H37" i="34"/>
  <c r="I33" i="8"/>
  <c r="I39" i="8" s="1"/>
  <c r="I41" i="8" s="1"/>
  <c r="I42" i="8" s="1"/>
  <c r="R20" i="5"/>
  <c r="I53" i="8"/>
  <c r="E33" i="8"/>
  <c r="I66" i="8" s="1"/>
  <c r="I67" i="8" s="1"/>
  <c r="K39" i="8"/>
  <c r="I59" i="8" s="1"/>
  <c r="G14" i="18"/>
  <c r="E19" i="18"/>
  <c r="C19" i="18" s="1"/>
  <c r="L14" i="5"/>
  <c r="W11" i="5"/>
  <c r="C15" i="18"/>
  <c r="C16" i="18" s="1"/>
  <c r="E9" i="18"/>
  <c r="H39" i="34" l="1"/>
  <c r="I14" i="5"/>
  <c r="S14" i="5" s="1"/>
  <c r="K43" i="8" s="1"/>
  <c r="K41" i="8"/>
  <c r="K42" i="8" s="1"/>
  <c r="I61" i="8"/>
  <c r="I62" i="8" s="1"/>
  <c r="G33" i="16"/>
  <c r="G32" i="16" s="1"/>
  <c r="O32" i="16" s="1"/>
  <c r="I54" i="8"/>
  <c r="D67" i="8" s="1"/>
  <c r="E67" i="8" s="1"/>
  <c r="E64" i="8"/>
  <c r="E60" i="8"/>
  <c r="E56" i="8"/>
  <c r="E63" i="8"/>
  <c r="E59" i="8"/>
  <c r="E54" i="8"/>
  <c r="E58" i="8"/>
  <c r="E61" i="8"/>
  <c r="E57" i="8"/>
  <c r="E62" i="8"/>
  <c r="G11" i="18"/>
  <c r="E15" i="18"/>
  <c r="E16" i="18"/>
  <c r="K44" i="8" l="1"/>
  <c r="K47" i="8" s="1"/>
  <c r="I68" i="8"/>
  <c r="I63" i="8"/>
  <c r="I55" i="8"/>
  <c r="D68" i="8"/>
  <c r="E65" i="8"/>
  <c r="E68" i="8" s="1"/>
  <c r="I43" i="8"/>
  <c r="I44" i="8" s="1"/>
  <c r="I47" i="8" s="1"/>
  <c r="G43" i="8"/>
  <c r="G44" i="8" s="1"/>
  <c r="G47" i="8" s="1"/>
  <c r="C18" i="18"/>
  <c r="C21" i="18" s="1"/>
  <c r="C30" i="18" s="1"/>
  <c r="E18" i="18"/>
  <c r="E21" i="18" s="1"/>
  <c r="E30" i="18" l="1"/>
  <c r="E28" i="18"/>
  <c r="E24" i="18"/>
</calcChain>
</file>

<file path=xl/comments1.xml><?xml version="1.0" encoding="utf-8"?>
<comments xmlns="http://schemas.openxmlformats.org/spreadsheetml/2006/main">
  <authors>
    <author>Michael Leary</author>
  </authors>
  <commentList>
    <comment ref="E22" authorId="0" shapeId="0">
      <text>
        <r>
          <rPr>
            <b/>
            <sz val="9"/>
            <color indexed="81"/>
            <rFont val="Tahoma"/>
            <family val="2"/>
          </rPr>
          <t>&lt;[[TCDeals] - [TC Property Current Stage (Seq: 1)] Bldg Alloc Type - Both]&gt;</t>
        </r>
      </text>
    </comment>
    <comment ref="L25" authorId="0" shapeId="0">
      <text>
        <r>
          <rPr>
            <b/>
            <sz val="9"/>
            <color indexed="81"/>
            <rFont val="Tahoma"/>
            <family val="2"/>
          </rPr>
          <t>&lt;[[TCDeals] - [TC Property Current Stage (Seq: 1)] Tax Credit Percent Type - Both]&gt;</t>
        </r>
      </text>
    </comment>
    <comment ref="F26" authorId="0" shapeId="0">
      <text>
        <r>
          <rPr>
            <b/>
            <sz val="9"/>
            <color indexed="81"/>
            <rFont val="Tahoma"/>
            <family val="2"/>
          </rPr>
          <t>&lt;[[TCDeals] - [TC Property Current Stage (Seq: 1)] Pool Type - Both]&gt;</t>
        </r>
      </text>
    </comment>
    <comment ref="P26" authorId="0" shapeId="0">
      <text>
        <r>
          <rPr>
            <b/>
            <sz val="9"/>
            <color indexed="81"/>
            <rFont val="Tahoma"/>
            <family val="2"/>
          </rPr>
          <t>&lt;[[TCDeals] - [TC Property Current Stage (Seq: 1)] Extended Use Agreement - Both]&gt;</t>
        </r>
      </text>
    </comment>
    <comment ref="C29" authorId="0" shapeId="0">
      <text>
        <r>
          <rPr>
            <b/>
            <sz val="9"/>
            <color indexed="81"/>
            <rFont val="Tahoma"/>
            <family val="2"/>
          </rPr>
          <t>&lt;[[TCDeals] - [TC Property Current Stage (Seq: 1)] Is in Revitalization Area - Both]&gt;</t>
        </r>
      </text>
    </comment>
    <comment ref="D32" authorId="0" shapeId="0">
      <text>
        <r>
          <rPr>
            <b/>
            <sz val="9"/>
            <color indexed="81"/>
            <rFont val="Tahoma"/>
            <family val="2"/>
          </rPr>
          <t>&lt;[[TCDeals] - [TC Property Current Stage (Seq: 1)] Is QCT - Both]&gt;</t>
        </r>
      </text>
    </comment>
    <comment ref="H32" authorId="0" shapeId="0">
      <text>
        <r>
          <rPr>
            <b/>
            <sz val="9"/>
            <color indexed="81"/>
            <rFont val="Tahoma"/>
            <family val="2"/>
          </rPr>
          <t>&lt;[[TCDeals] - [TC Property Current Stage (Seq: 1)] Is DDA - Both]&gt;</t>
        </r>
      </text>
    </comment>
    <comment ref="L32" authorId="0" shapeId="0">
      <text>
        <r>
          <rPr>
            <b/>
            <sz val="9"/>
            <color indexed="81"/>
            <rFont val="Tahoma"/>
            <family val="2"/>
          </rPr>
          <t>&lt;[[TCDeals] - [TC Property Current Stage (Seq: 1)] - [Property Points (Seq: 1)] Is State Determined 30% Boost - Both]&gt;</t>
        </r>
      </text>
    </comment>
    <comment ref="P33" authorId="0" shapeId="0">
      <text>
        <r>
          <rPr>
            <b/>
            <sz val="9"/>
            <color indexed="81"/>
            <rFont val="Tahoma"/>
            <family val="2"/>
          </rPr>
          <t>&lt;[[TCDeals] - [TC Property Current Stage (Seq: 1)] State Discretionary Boost - Both]&gt;</t>
        </r>
      </text>
    </comment>
    <comment ref="D41" authorId="0" shapeId="0">
      <text>
        <r>
          <rPr>
            <b/>
            <sz val="9"/>
            <color indexed="81"/>
            <rFont val="Tahoma"/>
            <family val="2"/>
          </rPr>
          <t>&lt;[[TCDeals] - [TC Property Current Stage (Seq: 1)] Deal Property Name - Both]&gt;</t>
        </r>
      </text>
    </comment>
    <comment ref="P41" authorId="0" shapeId="0">
      <text>
        <r>
          <rPr>
            <b/>
            <sz val="9"/>
            <color indexed="81"/>
            <rFont val="Tahoma"/>
            <family val="2"/>
          </rPr>
          <t>&lt;[[TCDeals] - [TC Property Current Stage (Seq: 1)] Census Tract - Both]&gt;</t>
        </r>
      </text>
    </comment>
    <comment ref="D42" authorId="0" shapeId="0">
      <text>
        <r>
          <rPr>
            <b/>
            <sz val="9"/>
            <color indexed="81"/>
            <rFont val="Tahoma"/>
            <family val="2"/>
          </rPr>
          <t>&lt;[[TCDeals] - [TC Property Current Stage (Seq: 1)] Address 1 - Both]&gt;</t>
        </r>
      </text>
    </comment>
    <comment ref="P42" authorId="0" shapeId="0">
      <text>
        <r>
          <rPr>
            <b/>
            <sz val="9"/>
            <color indexed="81"/>
            <rFont val="Tahoma"/>
            <family val="2"/>
          </rPr>
          <t>&lt;[[TCDeals] - [TC Property Current Stage (Seq: 1)] Jurisdiction - Both]&gt;</t>
        </r>
      </text>
    </comment>
    <comment ref="D43" authorId="0" shapeId="0">
      <text>
        <r>
          <rPr>
            <b/>
            <sz val="9"/>
            <color indexed="81"/>
            <rFont val="Tahoma"/>
            <family val="2"/>
          </rPr>
          <t>&lt;[[TCDeals] - [TC Property Current Stage (Seq: 1)] Address 2 - Both]&gt;</t>
        </r>
      </text>
    </comment>
    <comment ref="D44" authorId="0" shapeId="0">
      <text>
        <r>
          <rPr>
            <b/>
            <sz val="9"/>
            <color indexed="81"/>
            <rFont val="Tahoma"/>
            <family val="2"/>
          </rPr>
          <t>&lt;[[TCDeals] - [TC Property Current Stage (Seq: 1)] City - Both]&gt;</t>
        </r>
      </text>
    </comment>
    <comment ref="K44" authorId="0" shapeId="0">
      <text>
        <r>
          <rPr>
            <b/>
            <sz val="9"/>
            <color indexed="81"/>
            <rFont val="Tahoma"/>
            <family val="2"/>
          </rPr>
          <t>&lt;[[TCDeals] - [TC Property Current Stage (Seq: 1)] State - Both]&gt;</t>
        </r>
      </text>
    </comment>
    <comment ref="P44" authorId="0" shapeId="0">
      <text>
        <r>
          <rPr>
            <b/>
            <sz val="9"/>
            <color indexed="81"/>
            <rFont val="Tahoma"/>
            <family val="2"/>
          </rPr>
          <t>&lt;[[TCDeals] - [TC Property Current Stage (Seq: 1)] Zip Code - Both]&gt;</t>
        </r>
      </text>
    </comment>
    <comment ref="F46" authorId="0" shapeId="0">
      <text>
        <r>
          <rPr>
            <b/>
            <sz val="9"/>
            <color indexed="81"/>
            <rFont val="Tahoma"/>
            <family val="2"/>
          </rPr>
          <t>&lt;[[TCDeals] - [TC Property Current Stage (Seq: 1)] State Senate District - Both]&gt;</t>
        </r>
      </text>
    </comment>
    <comment ref="K46" authorId="0" shapeId="0">
      <text>
        <r>
          <rPr>
            <b/>
            <sz val="9"/>
            <color indexed="81"/>
            <rFont val="Tahoma"/>
            <family val="2"/>
          </rPr>
          <t>&lt;[[TCDeals] - [TC Property Current Stage (Seq: 1)] Congressional District - Both]&gt;</t>
        </r>
      </text>
    </comment>
    <comment ref="R46" authorId="0" shapeId="0">
      <text>
        <r>
          <rPr>
            <b/>
            <sz val="9"/>
            <color indexed="81"/>
            <rFont val="Tahoma"/>
            <family val="2"/>
          </rPr>
          <t>&lt;[[TCDeals] - [TC Property Current Stage (Seq: 1)] State House District - Both]&gt;</t>
        </r>
      </text>
    </comment>
    <comment ref="D51" authorId="0" shapeId="0">
      <text>
        <r>
          <rPr>
            <b/>
            <sz val="9"/>
            <color indexed="81"/>
            <rFont val="Tahoma"/>
            <family val="2"/>
          </rPr>
          <t>&lt;[[TCDeals] - [TC Construction Control (Seq: 1)] Developer - Both]&gt;</t>
        </r>
      </text>
    </comment>
    <comment ref="D56" authorId="0" shapeId="0">
      <text>
        <r>
          <rPr>
            <b/>
            <sz val="9"/>
            <color indexed="81"/>
            <rFont val="Tahoma"/>
            <family val="2"/>
          </rPr>
          <t>&lt;[[TCDeals] - [TC Construction Control (Seq: 1)] Developer Primary Contact - Both]&gt;</t>
        </r>
      </text>
    </comment>
    <comment ref="D57" authorId="0" shapeId="0">
      <text>
        <r>
          <rPr>
            <b/>
            <sz val="9"/>
            <color indexed="81"/>
            <rFont val="Tahoma"/>
            <family val="2"/>
          </rPr>
          <t>&lt;[[TCDeals] - [TC Construction Control (Seq: 1)] Developer Phone - Both]&gt;</t>
        </r>
      </text>
    </comment>
  </commentList>
</comments>
</file>

<file path=xl/comments10.xml><?xml version="1.0" encoding="utf-8"?>
<comments xmlns="http://schemas.openxmlformats.org/spreadsheetml/2006/main">
  <authors>
    <author>Michael Leary</author>
  </authors>
  <commentList>
    <comment ref="AB3" authorId="0" shapeId="0">
      <text>
        <r>
          <rPr>
            <b/>
            <sz val="9"/>
            <color indexed="81"/>
            <rFont val="Tahoma"/>
            <family val="2"/>
          </rPr>
          <t>&lt;[[TCDeals] - [TC Property Current Stage (Seq: 1)] - [Units (Seq: 1)] TC Unit Type - Both]&gt;</t>
        </r>
      </text>
    </comment>
    <comment ref="AD3" authorId="0" shapeId="0">
      <text>
        <r>
          <rPr>
            <b/>
            <sz val="9"/>
            <color indexed="81"/>
            <rFont val="Tahoma"/>
            <family val="2"/>
          </rPr>
          <t>&lt;[[TCDeals] - [TC Property Current Stage (Seq: 1)] - [Units (Seq: 1)] Total Rental Units - Both]&gt;</t>
        </r>
      </text>
    </comment>
    <comment ref="AF3" authorId="0" shapeId="0">
      <text>
        <r>
          <rPr>
            <b/>
            <sz val="9"/>
            <color indexed="81"/>
            <rFont val="Tahoma"/>
            <family val="2"/>
          </rPr>
          <t>&lt;[[TCDeals] - [TC Property Current Stage (Seq: 1)] - [Units (Seq: 1)] Average Sq Feet - Both]&gt;</t>
        </r>
      </text>
    </comment>
    <comment ref="AH3" authorId="0" shapeId="0">
      <text>
        <r>
          <rPr>
            <b/>
            <sz val="9"/>
            <color indexed="81"/>
            <rFont val="Tahoma"/>
            <family val="2"/>
          </rPr>
          <t>&lt;[[TCDeals] - [TC Property Current Stage (Seq: 1)] - [Units (Seq: 1)] Num TC Units - Both]&gt;</t>
        </r>
      </text>
    </comment>
    <comment ref="AB4" authorId="0" shapeId="0">
      <text>
        <r>
          <rPr>
            <b/>
            <sz val="9"/>
            <color indexed="81"/>
            <rFont val="Tahoma"/>
            <family val="2"/>
          </rPr>
          <t>&lt;[[TCDeals] - [TC Property Current Stage (Seq: 1)] - [Units (Seq: 2)] TC Unit Type - Both]&gt;</t>
        </r>
      </text>
    </comment>
    <comment ref="AD4" authorId="0" shapeId="0">
      <text>
        <r>
          <rPr>
            <b/>
            <sz val="9"/>
            <color indexed="81"/>
            <rFont val="Tahoma"/>
            <family val="2"/>
          </rPr>
          <t>&lt;[[TCDeals] - [TC Property Current Stage (Seq: 1)] - [Units (Seq: 2)] Total Rental Units - Both]&gt;</t>
        </r>
      </text>
    </comment>
    <comment ref="AF4" authorId="0" shapeId="0">
      <text>
        <r>
          <rPr>
            <b/>
            <sz val="9"/>
            <color indexed="81"/>
            <rFont val="Tahoma"/>
            <family val="2"/>
          </rPr>
          <t>&lt;[[TCDeals] - [TC Property Current Stage (Seq: 1)] - [Units (Seq: 2)] Average Sq Feet - Both]&gt;</t>
        </r>
      </text>
    </comment>
    <comment ref="AH4" authorId="0" shapeId="0">
      <text>
        <r>
          <rPr>
            <b/>
            <sz val="9"/>
            <color indexed="81"/>
            <rFont val="Tahoma"/>
            <family val="2"/>
          </rPr>
          <t>&lt;[[TCDeals] - [TC Property Current Stage (Seq: 1)] - [Units (Seq: 2)] Num TC Units - Both]&gt;</t>
        </r>
      </text>
    </comment>
    <comment ref="AB5" authorId="0" shapeId="0">
      <text>
        <r>
          <rPr>
            <b/>
            <sz val="9"/>
            <color indexed="81"/>
            <rFont val="Tahoma"/>
            <family val="2"/>
          </rPr>
          <t>&lt;[[TCDeals] - [TC Property Current Stage (Seq: 1)] - [Units (Seq: 3)] TC Unit Type - Both]&gt;</t>
        </r>
      </text>
    </comment>
    <comment ref="AD5" authorId="0" shapeId="0">
      <text>
        <r>
          <rPr>
            <b/>
            <sz val="9"/>
            <color indexed="81"/>
            <rFont val="Tahoma"/>
            <family val="2"/>
          </rPr>
          <t>&lt;[[TCDeals] - [TC Property Current Stage (Seq: 1)] - [Units (Seq: 3)] Total Rental Units - Both]&gt;</t>
        </r>
      </text>
    </comment>
    <comment ref="AF5" authorId="0" shapeId="0">
      <text>
        <r>
          <rPr>
            <b/>
            <sz val="9"/>
            <color indexed="81"/>
            <rFont val="Tahoma"/>
            <family val="2"/>
          </rPr>
          <t>&lt;[[TCDeals] - [TC Property Current Stage (Seq: 1)] - [Units (Seq: 3)] Average Sq Feet - Both]&gt;</t>
        </r>
      </text>
    </comment>
    <comment ref="AH5" authorId="0" shapeId="0">
      <text>
        <r>
          <rPr>
            <b/>
            <sz val="9"/>
            <color indexed="81"/>
            <rFont val="Tahoma"/>
            <family val="2"/>
          </rPr>
          <t>&lt;[[TCDeals] - [TC Property Current Stage (Seq: 1)] - [Units (Seq: 3)] Num TC Units - Both]&gt;</t>
        </r>
      </text>
    </comment>
    <comment ref="AB6" authorId="0" shapeId="0">
      <text>
        <r>
          <rPr>
            <b/>
            <sz val="9"/>
            <color indexed="81"/>
            <rFont val="Tahoma"/>
            <family val="2"/>
          </rPr>
          <t>&lt;[[TCDeals] - [TC Property Current Stage (Seq: 1)] - [Units (Seq: 4)] TC Unit Type - Both]&gt;</t>
        </r>
      </text>
    </comment>
    <comment ref="AD6" authorId="0" shapeId="0">
      <text>
        <r>
          <rPr>
            <b/>
            <sz val="9"/>
            <color indexed="81"/>
            <rFont val="Tahoma"/>
            <family val="2"/>
          </rPr>
          <t>&lt;[[TCDeals] - [TC Property Current Stage (Seq: 1)] - [Units (Seq: 4)] Total Rental Units - Both]&gt;</t>
        </r>
      </text>
    </comment>
    <comment ref="AF6" authorId="0" shapeId="0">
      <text>
        <r>
          <rPr>
            <b/>
            <sz val="9"/>
            <color indexed="81"/>
            <rFont val="Tahoma"/>
            <family val="2"/>
          </rPr>
          <t>&lt;[[TCDeals] - [TC Property Current Stage (Seq: 1)] - [Units (Seq: 4)] Average Sq Feet - Both]&gt;</t>
        </r>
      </text>
    </comment>
    <comment ref="AH6" authorId="0" shapeId="0">
      <text>
        <r>
          <rPr>
            <b/>
            <sz val="9"/>
            <color indexed="81"/>
            <rFont val="Tahoma"/>
            <family val="2"/>
          </rPr>
          <t>&lt;[[TCDeals] - [TC Property Current Stage (Seq: 1)] - [Units (Seq: 4)] Num TC Units - Both]&gt;</t>
        </r>
      </text>
    </comment>
    <comment ref="AB7" authorId="0" shapeId="0">
      <text>
        <r>
          <rPr>
            <b/>
            <sz val="9"/>
            <color indexed="81"/>
            <rFont val="Tahoma"/>
            <family val="2"/>
          </rPr>
          <t>&lt;[[TCDeals] - [TC Property Current Stage (Seq: 1)] - [Units (Seq: 5)] TC Unit Type - Both]&gt;</t>
        </r>
      </text>
    </comment>
    <comment ref="AD7" authorId="0" shapeId="0">
      <text>
        <r>
          <rPr>
            <b/>
            <sz val="9"/>
            <color indexed="81"/>
            <rFont val="Tahoma"/>
            <family val="2"/>
          </rPr>
          <t>&lt;[[TCDeals] - [TC Property Current Stage (Seq: 1)] - [Units (Seq: 5)] Total Rental Units - Both]&gt;</t>
        </r>
      </text>
    </comment>
    <comment ref="AF7" authorId="0" shapeId="0">
      <text>
        <r>
          <rPr>
            <b/>
            <sz val="9"/>
            <color indexed="81"/>
            <rFont val="Tahoma"/>
            <family val="2"/>
          </rPr>
          <t>&lt;[[TCDeals] - [TC Property Current Stage (Seq: 1)] - [Units (Seq: 5)] Average Sq Feet - Both]&gt;</t>
        </r>
      </text>
    </comment>
    <comment ref="AH7" authorId="0" shapeId="0">
      <text>
        <r>
          <rPr>
            <b/>
            <sz val="9"/>
            <color indexed="81"/>
            <rFont val="Tahoma"/>
            <family val="2"/>
          </rPr>
          <t>&lt;[[TCDeals] - [TC Property Current Stage (Seq: 1)] - [Units (Seq: 5)] Num TC Units - Both]&gt;</t>
        </r>
      </text>
    </comment>
    <comment ref="AB8" authorId="0" shapeId="0">
      <text>
        <r>
          <rPr>
            <b/>
            <sz val="9"/>
            <color indexed="81"/>
            <rFont val="Tahoma"/>
            <family val="2"/>
          </rPr>
          <t>&lt;[[TCDeals] - [TC Property Current Stage (Seq: 1)] - [Units (Seq: 6)] TC Unit Type - Both]&gt;</t>
        </r>
      </text>
    </comment>
    <comment ref="AD8" authorId="0" shapeId="0">
      <text>
        <r>
          <rPr>
            <b/>
            <sz val="9"/>
            <color indexed="81"/>
            <rFont val="Tahoma"/>
            <family val="2"/>
          </rPr>
          <t>&lt;[[TCDeals] - [TC Property Current Stage (Seq: 1)] - [Units (Seq: 6)] Total Rental Units - Both]&gt;</t>
        </r>
      </text>
    </comment>
    <comment ref="AF8" authorId="0" shapeId="0">
      <text>
        <r>
          <rPr>
            <b/>
            <sz val="9"/>
            <color indexed="81"/>
            <rFont val="Tahoma"/>
            <family val="2"/>
          </rPr>
          <t>&lt;[[TCDeals] - [TC Property Current Stage (Seq: 1)] - [Units (Seq: 6)] Average Sq Feet - Both]&gt;</t>
        </r>
      </text>
    </comment>
    <comment ref="AH8" authorId="0" shapeId="0">
      <text>
        <r>
          <rPr>
            <b/>
            <sz val="9"/>
            <color indexed="81"/>
            <rFont val="Tahoma"/>
            <family val="2"/>
          </rPr>
          <t>&lt;[[TCDeals] - [TC Property Current Stage (Seq: 1)] - [Units (Seq: 6)] Num TC Units - Both]&gt;</t>
        </r>
      </text>
    </comment>
    <comment ref="B14" authorId="0" shapeId="0">
      <text>
        <r>
          <rPr>
            <b/>
            <sz val="9"/>
            <color indexed="81"/>
            <rFont val="Tahoma"/>
            <family val="2"/>
          </rPr>
          <t>&lt;[[TCDeals] - [TC Property Current Stage (Seq: 1)] - [Unit Mix (Seq: 1)] TC Unit Mix Type - Both]&gt;</t>
        </r>
      </text>
    </comment>
    <comment ref="F14" authorId="0" shapeId="0">
      <text>
        <r>
          <rPr>
            <b/>
            <sz val="9"/>
            <color indexed="81"/>
            <rFont val="Tahoma"/>
            <family val="2"/>
          </rPr>
          <t>&lt;[[TCDeals] - [TC Property Current Stage (Seq: 1)] - [Unit Mix (Seq: 1)] Num Units - Both]&gt;</t>
        </r>
      </text>
    </comment>
    <comment ref="H14" authorId="0" shapeId="0">
      <text>
        <r>
          <rPr>
            <b/>
            <sz val="9"/>
            <color indexed="81"/>
            <rFont val="Tahoma"/>
            <family val="2"/>
          </rPr>
          <t>&lt;[[TCDeals] - [TC Property Current Stage (Seq: 1)] - [Unit Mix (Seq: 1)] Net Rentable Sq Ft - Both]&gt;</t>
        </r>
      </text>
    </comment>
    <comment ref="R14" authorId="0" shapeId="0">
      <text>
        <r>
          <rPr>
            <b/>
            <sz val="9"/>
            <color indexed="81"/>
            <rFont val="Tahoma"/>
            <family val="2"/>
          </rPr>
          <t>&lt;[[TCDeals] - [TC Property Current Stage (Seq: 1)] - [Unit Mix (Seq: 1)] Income Target - Both]&gt;</t>
        </r>
      </text>
    </comment>
    <comment ref="AB14" authorId="0" shapeId="0">
      <text>
        <r>
          <rPr>
            <b/>
            <sz val="9"/>
            <color indexed="81"/>
            <rFont val="Tahoma"/>
            <family val="2"/>
          </rPr>
          <t>&lt;[[TCDeals] - [TC Property Current Stage (Seq: 1)] - [Unit Mix (Seq: 1)] Monthly Rent Per Unit - Both]&gt;</t>
        </r>
      </text>
    </comment>
    <comment ref="B15" authorId="0" shapeId="0">
      <text>
        <r>
          <rPr>
            <b/>
            <sz val="9"/>
            <color indexed="81"/>
            <rFont val="Tahoma"/>
            <family val="2"/>
          </rPr>
          <t>&lt;[[TCDeals] - [TC Property Current Stage (Seq: 1)] - [Unit Mix (Seq: 2)] TC Unit Mix Type - Both]&gt;</t>
        </r>
      </text>
    </comment>
    <comment ref="F15" authorId="0" shapeId="0">
      <text>
        <r>
          <rPr>
            <b/>
            <sz val="9"/>
            <color indexed="81"/>
            <rFont val="Tahoma"/>
            <family val="2"/>
          </rPr>
          <t>&lt;[[TCDeals] - [TC Property Current Stage (Seq: 1)] - [Unit Mix (Seq: 2)] Num Units - Both]&gt;</t>
        </r>
      </text>
    </comment>
    <comment ref="H15" authorId="0" shapeId="0">
      <text>
        <r>
          <rPr>
            <b/>
            <sz val="9"/>
            <color indexed="81"/>
            <rFont val="Tahoma"/>
            <family val="2"/>
          </rPr>
          <t>&lt;[[TCDeals] - [TC Property Current Stage (Seq: 1)] - [Unit Mix (Seq: 2)] Net Rentable Sq Ft - Both]&gt;</t>
        </r>
      </text>
    </comment>
    <comment ref="R15" authorId="0" shapeId="0">
      <text>
        <r>
          <rPr>
            <b/>
            <sz val="9"/>
            <color indexed="81"/>
            <rFont val="Tahoma"/>
            <family val="2"/>
          </rPr>
          <t>&lt;[[TCDeals] - [TC Property Current Stage (Seq: 1)] - [Unit Mix (Seq: 2)] Income Target - Both]&gt;</t>
        </r>
      </text>
    </comment>
    <comment ref="AB15" authorId="0" shapeId="0">
      <text>
        <r>
          <rPr>
            <b/>
            <sz val="9"/>
            <color indexed="81"/>
            <rFont val="Tahoma"/>
            <family val="2"/>
          </rPr>
          <t>&lt;[[TCDeals] - [TC Property Current Stage (Seq: 1)] - [Unit Mix (Seq: 2)] Monthly Rent Per Unit - Both]&gt;</t>
        </r>
      </text>
    </comment>
    <comment ref="B16" authorId="0" shapeId="0">
      <text>
        <r>
          <rPr>
            <b/>
            <sz val="9"/>
            <color indexed="81"/>
            <rFont val="Tahoma"/>
            <family val="2"/>
          </rPr>
          <t>&lt;[[TCDeals] - [TC Property Current Stage (Seq: 1)] - [Unit Mix (Seq: 3)] TC Unit Mix Type - Both]&gt;</t>
        </r>
      </text>
    </comment>
    <comment ref="F16" authorId="0" shapeId="0">
      <text>
        <r>
          <rPr>
            <b/>
            <sz val="9"/>
            <color indexed="81"/>
            <rFont val="Tahoma"/>
            <family val="2"/>
          </rPr>
          <t>&lt;[[TCDeals] - [TC Property Current Stage (Seq: 1)] - [Unit Mix (Seq: 3)] Num Units - Both]&gt;</t>
        </r>
      </text>
    </comment>
    <comment ref="H16" authorId="0" shapeId="0">
      <text>
        <r>
          <rPr>
            <b/>
            <sz val="9"/>
            <color indexed="81"/>
            <rFont val="Tahoma"/>
            <family val="2"/>
          </rPr>
          <t>&lt;[[TCDeals] - [TC Property Current Stage (Seq: 1)] - [Unit Mix (Seq: 3)] Net Rentable Sq Ft - Both]&gt;</t>
        </r>
      </text>
    </comment>
    <comment ref="R16" authorId="0" shapeId="0">
      <text>
        <r>
          <rPr>
            <b/>
            <sz val="9"/>
            <color indexed="81"/>
            <rFont val="Tahoma"/>
            <family val="2"/>
          </rPr>
          <t>&lt;[[TCDeals] - [TC Property Current Stage (Seq: 1)] - [Unit Mix (Seq: 3)] Income Target - Both]&gt;</t>
        </r>
      </text>
    </comment>
    <comment ref="AB16" authorId="0" shapeId="0">
      <text>
        <r>
          <rPr>
            <b/>
            <sz val="9"/>
            <color indexed="81"/>
            <rFont val="Tahoma"/>
            <family val="2"/>
          </rPr>
          <t>&lt;[[TCDeals] - [TC Property Current Stage (Seq: 1)] - [Unit Mix (Seq: 3)] Monthly Rent Per Unit - Both]&gt;</t>
        </r>
      </text>
    </comment>
    <comment ref="B17" authorId="0" shapeId="0">
      <text>
        <r>
          <rPr>
            <b/>
            <sz val="9"/>
            <color indexed="81"/>
            <rFont val="Tahoma"/>
            <family val="2"/>
          </rPr>
          <t>&lt;[[TCDeals] - [TC Property Current Stage (Seq: 1)] - [Unit Mix (Seq: 4)] TC Unit Mix Type - Both]&gt;</t>
        </r>
      </text>
    </comment>
    <comment ref="F17" authorId="0" shapeId="0">
      <text>
        <r>
          <rPr>
            <b/>
            <sz val="9"/>
            <color indexed="81"/>
            <rFont val="Tahoma"/>
            <family val="2"/>
          </rPr>
          <t>&lt;[[TCDeals] - [TC Property Current Stage (Seq: 1)] - [Unit Mix (Seq: 4)] Num Units - Both]&gt;</t>
        </r>
      </text>
    </comment>
    <comment ref="H17" authorId="0" shapeId="0">
      <text>
        <r>
          <rPr>
            <b/>
            <sz val="9"/>
            <color indexed="81"/>
            <rFont val="Tahoma"/>
            <family val="2"/>
          </rPr>
          <t>&lt;[[TCDeals] - [TC Property Current Stage (Seq: 1)] - [Unit Mix (Seq: 4)] Net Rentable Sq Ft - Both]&gt;</t>
        </r>
      </text>
    </comment>
    <comment ref="R17" authorId="0" shapeId="0">
      <text>
        <r>
          <rPr>
            <b/>
            <sz val="9"/>
            <color indexed="81"/>
            <rFont val="Tahoma"/>
            <family val="2"/>
          </rPr>
          <t>&lt;[[TCDeals] - [TC Property Current Stage (Seq: 1)] - [Unit Mix (Seq: 4)] Income Target - Both]&gt;</t>
        </r>
      </text>
    </comment>
    <comment ref="AB17" authorId="0" shapeId="0">
      <text>
        <r>
          <rPr>
            <b/>
            <sz val="9"/>
            <color indexed="81"/>
            <rFont val="Tahoma"/>
            <family val="2"/>
          </rPr>
          <t>&lt;[[TCDeals] - [TC Property Current Stage (Seq: 1)] - [Unit Mix (Seq: 4)] Monthly Rent Per Unit - Both]&gt;</t>
        </r>
      </text>
    </comment>
    <comment ref="B18" authorId="0" shapeId="0">
      <text>
        <r>
          <rPr>
            <b/>
            <sz val="9"/>
            <color indexed="81"/>
            <rFont val="Tahoma"/>
            <family val="2"/>
          </rPr>
          <t>&lt;[[TCDeals] - [TC Property Current Stage (Seq: 1)] - [Unit Mix (Seq: 5)] TC Unit Mix Type - Both]&gt;</t>
        </r>
      </text>
    </comment>
    <comment ref="F18" authorId="0" shapeId="0">
      <text>
        <r>
          <rPr>
            <b/>
            <sz val="9"/>
            <color indexed="81"/>
            <rFont val="Tahoma"/>
            <family val="2"/>
          </rPr>
          <t>&lt;[[TCDeals] - [TC Property Current Stage (Seq: 1)] - [Unit Mix (Seq: 5)] Num Units - Both]&gt;</t>
        </r>
      </text>
    </comment>
    <comment ref="H18" authorId="0" shapeId="0">
      <text>
        <r>
          <rPr>
            <b/>
            <sz val="9"/>
            <color indexed="81"/>
            <rFont val="Tahoma"/>
            <family val="2"/>
          </rPr>
          <t>&lt;[[TCDeals] - [TC Property Current Stage (Seq: 1)] - [Unit Mix (Seq: 5)] Net Rentable Sq Ft - Both]&gt;</t>
        </r>
      </text>
    </comment>
    <comment ref="R18" authorId="0" shapeId="0">
      <text>
        <r>
          <rPr>
            <b/>
            <sz val="9"/>
            <color indexed="81"/>
            <rFont val="Tahoma"/>
            <family val="2"/>
          </rPr>
          <t>&lt;[[TCDeals] - [TC Property Current Stage (Seq: 1)] - [Unit Mix (Seq: 5)] Income Target - Both]&gt;</t>
        </r>
      </text>
    </comment>
    <comment ref="AB18" authorId="0" shapeId="0">
      <text>
        <r>
          <rPr>
            <b/>
            <sz val="9"/>
            <color indexed="81"/>
            <rFont val="Tahoma"/>
            <family val="2"/>
          </rPr>
          <t>&lt;[[TCDeals] - [TC Property Current Stage (Seq: 1)] - [Unit Mix (Seq: 5)] Monthly Rent Per Unit - Both]&gt;</t>
        </r>
      </text>
    </comment>
    <comment ref="B19" authorId="0" shapeId="0">
      <text>
        <r>
          <rPr>
            <b/>
            <sz val="9"/>
            <color indexed="81"/>
            <rFont val="Tahoma"/>
            <family val="2"/>
          </rPr>
          <t>&lt;[[TCDeals] - [TC Property Current Stage (Seq: 1)] - [Unit Mix (Seq: 6)] TC Unit Mix Type - Both]&gt;</t>
        </r>
      </text>
    </comment>
    <comment ref="F19" authorId="0" shapeId="0">
      <text>
        <r>
          <rPr>
            <b/>
            <sz val="9"/>
            <color indexed="81"/>
            <rFont val="Tahoma"/>
            <family val="2"/>
          </rPr>
          <t>&lt;[[TCDeals] - [TC Property Current Stage (Seq: 1)] - [Unit Mix (Seq: 6)] Num Units - Both]&gt;</t>
        </r>
      </text>
    </comment>
    <comment ref="H19" authorId="0" shapeId="0">
      <text>
        <r>
          <rPr>
            <b/>
            <sz val="9"/>
            <color indexed="81"/>
            <rFont val="Tahoma"/>
            <family val="2"/>
          </rPr>
          <t>&lt;[[TCDeals] - [TC Property Current Stage (Seq: 1)] - [Unit Mix (Seq: 6)] Net Rentable Sq Ft - Both]&gt;</t>
        </r>
      </text>
    </comment>
    <comment ref="R19" authorId="0" shapeId="0">
      <text>
        <r>
          <rPr>
            <b/>
            <sz val="9"/>
            <color indexed="81"/>
            <rFont val="Tahoma"/>
            <family val="2"/>
          </rPr>
          <t>&lt;[[TCDeals] - [TC Property Current Stage (Seq: 1)] - [Unit Mix (Seq: 6)] Income Target - Both]&gt;</t>
        </r>
      </text>
    </comment>
    <comment ref="AB19" authorId="0" shapeId="0">
      <text>
        <r>
          <rPr>
            <b/>
            <sz val="9"/>
            <color indexed="81"/>
            <rFont val="Tahoma"/>
            <family val="2"/>
          </rPr>
          <t>&lt;[[TCDeals] - [TC Property Current Stage (Seq: 1)] - [Unit Mix (Seq: 6)] Monthly Rent Per Unit - Both]&gt;</t>
        </r>
      </text>
    </comment>
    <comment ref="B20" authorId="0" shapeId="0">
      <text>
        <r>
          <rPr>
            <b/>
            <sz val="9"/>
            <color indexed="81"/>
            <rFont val="Tahoma"/>
            <family val="2"/>
          </rPr>
          <t>&lt;[[TCDeals] - [TC Property Current Stage (Seq: 1)] - [Unit Mix (Seq: 7)] TC Unit Mix Type - Both]&gt;</t>
        </r>
      </text>
    </comment>
    <comment ref="F20" authorId="0" shapeId="0">
      <text>
        <r>
          <rPr>
            <b/>
            <sz val="9"/>
            <color indexed="81"/>
            <rFont val="Tahoma"/>
            <family val="2"/>
          </rPr>
          <t>&lt;[[TCDeals] - [TC Property Current Stage (Seq: 1)] - [Unit Mix (Seq: 7)] Num Units - Both]&gt;</t>
        </r>
      </text>
    </comment>
    <comment ref="H20" authorId="0" shapeId="0">
      <text>
        <r>
          <rPr>
            <b/>
            <sz val="9"/>
            <color indexed="81"/>
            <rFont val="Tahoma"/>
            <family val="2"/>
          </rPr>
          <t>&lt;[[TCDeals] - [TC Property Current Stage (Seq: 1)] - [Unit Mix (Seq: 7)] Net Rentable Sq Ft - Both]&gt;</t>
        </r>
      </text>
    </comment>
    <comment ref="R20" authorId="0" shapeId="0">
      <text>
        <r>
          <rPr>
            <b/>
            <sz val="9"/>
            <color indexed="81"/>
            <rFont val="Tahoma"/>
            <family val="2"/>
          </rPr>
          <t>&lt;[[TCDeals] - [TC Property Current Stage (Seq: 1)] - [Unit Mix (Seq: 7)] Income Target - Both]&gt;</t>
        </r>
      </text>
    </comment>
    <comment ref="AB20" authorId="0" shapeId="0">
      <text>
        <r>
          <rPr>
            <b/>
            <sz val="9"/>
            <color indexed="81"/>
            <rFont val="Tahoma"/>
            <family val="2"/>
          </rPr>
          <t>&lt;[[TCDeals] - [TC Property Current Stage (Seq: 1)] - [Unit Mix (Seq: 7)] Monthly Rent Per Unit - Both]&gt;</t>
        </r>
      </text>
    </comment>
    <comment ref="B21" authorId="0" shapeId="0">
      <text>
        <r>
          <rPr>
            <b/>
            <sz val="9"/>
            <color indexed="81"/>
            <rFont val="Tahoma"/>
            <family val="2"/>
          </rPr>
          <t>&lt;[[TCDeals] - [TC Property Current Stage (Seq: 1)] - [Unit Mix (Seq: 8)] TC Unit Mix Type - Both]&gt;</t>
        </r>
      </text>
    </comment>
    <comment ref="F21" authorId="0" shapeId="0">
      <text>
        <r>
          <rPr>
            <b/>
            <sz val="9"/>
            <color indexed="81"/>
            <rFont val="Tahoma"/>
            <family val="2"/>
          </rPr>
          <t>&lt;[[TCDeals] - [TC Property Current Stage (Seq: 1)] - [Unit Mix (Seq: 8)] Num Units - Both]&gt;</t>
        </r>
      </text>
    </comment>
    <comment ref="H21" authorId="0" shapeId="0">
      <text>
        <r>
          <rPr>
            <b/>
            <sz val="9"/>
            <color indexed="81"/>
            <rFont val="Tahoma"/>
            <family val="2"/>
          </rPr>
          <t>&lt;[[TCDeals] - [TC Property Current Stage (Seq: 1)] - [Unit Mix (Seq: 8)] Net Rentable Sq Ft - Both]&gt;</t>
        </r>
      </text>
    </comment>
    <comment ref="R21" authorId="0" shapeId="0">
      <text>
        <r>
          <rPr>
            <b/>
            <sz val="9"/>
            <color indexed="81"/>
            <rFont val="Tahoma"/>
            <family val="2"/>
          </rPr>
          <t>&lt;[[TCDeals] - [TC Property Current Stage (Seq: 1)] - [Unit Mix (Seq: 8)] Income Target - Both]&gt;</t>
        </r>
      </text>
    </comment>
    <comment ref="AB21" authorId="0" shapeId="0">
      <text>
        <r>
          <rPr>
            <b/>
            <sz val="9"/>
            <color indexed="81"/>
            <rFont val="Tahoma"/>
            <family val="2"/>
          </rPr>
          <t>&lt;[[TCDeals] - [TC Property Current Stage (Seq: 1)] - [Unit Mix (Seq: 8)] Monthly Rent Per Unit - Both]&gt;</t>
        </r>
      </text>
    </comment>
    <comment ref="B22" authorId="0" shapeId="0">
      <text>
        <r>
          <rPr>
            <b/>
            <sz val="9"/>
            <color indexed="81"/>
            <rFont val="Tahoma"/>
            <family val="2"/>
          </rPr>
          <t>&lt;[[TCDeals] - [TC Property Current Stage (Seq: 1)] - [Unit Mix (Seq: 9)] TC Unit Mix Type - Both]&gt;</t>
        </r>
      </text>
    </comment>
    <comment ref="F22" authorId="0" shapeId="0">
      <text>
        <r>
          <rPr>
            <b/>
            <sz val="9"/>
            <color indexed="81"/>
            <rFont val="Tahoma"/>
            <family val="2"/>
          </rPr>
          <t>&lt;[[TCDeals] - [TC Property Current Stage (Seq: 1)] - [Unit Mix (Seq: 9)] Num Units - Both]&gt;</t>
        </r>
      </text>
    </comment>
    <comment ref="H22" authorId="0" shapeId="0">
      <text>
        <r>
          <rPr>
            <b/>
            <sz val="9"/>
            <color indexed="81"/>
            <rFont val="Tahoma"/>
            <family val="2"/>
          </rPr>
          <t>&lt;[[TCDeals] - [TC Property Current Stage (Seq: 1)] - [Unit Mix (Seq: 9)] Net Rentable Sq Ft - Both]&gt;</t>
        </r>
      </text>
    </comment>
    <comment ref="R22" authorId="0" shapeId="0">
      <text>
        <r>
          <rPr>
            <b/>
            <sz val="9"/>
            <color indexed="81"/>
            <rFont val="Tahoma"/>
            <family val="2"/>
          </rPr>
          <t>&lt;[[TCDeals] - [TC Property Current Stage (Seq: 1)] - [Unit Mix (Seq: 9)] Income Target - Both]&gt;</t>
        </r>
      </text>
    </comment>
    <comment ref="AB22" authorId="0" shapeId="0">
      <text>
        <r>
          <rPr>
            <b/>
            <sz val="9"/>
            <color indexed="81"/>
            <rFont val="Tahoma"/>
            <family val="2"/>
          </rPr>
          <t>&lt;[[TCDeals] - [TC Property Current Stage (Seq: 1)] - [Unit Mix (Seq: 9)] Monthly Rent Per Unit - Both]&gt;</t>
        </r>
      </text>
    </comment>
    <comment ref="B23" authorId="0" shapeId="0">
      <text>
        <r>
          <rPr>
            <b/>
            <sz val="9"/>
            <color indexed="81"/>
            <rFont val="Tahoma"/>
            <family val="2"/>
          </rPr>
          <t>&lt;[[TCDeals] - [TC Property Current Stage (Seq: 1)] - [Unit Mix (Seq: 10)] TC Unit Mix Type - Both]&gt;</t>
        </r>
      </text>
    </comment>
    <comment ref="F23" authorId="0" shapeId="0">
      <text>
        <r>
          <rPr>
            <b/>
            <sz val="9"/>
            <color indexed="81"/>
            <rFont val="Tahoma"/>
            <family val="2"/>
          </rPr>
          <t>&lt;[[TCDeals] - [TC Property Current Stage (Seq: 1)] - [Unit Mix (Seq: 10)] Num Units - Both]&gt;</t>
        </r>
      </text>
    </comment>
    <comment ref="H23" authorId="0" shapeId="0">
      <text>
        <r>
          <rPr>
            <b/>
            <sz val="9"/>
            <color indexed="81"/>
            <rFont val="Tahoma"/>
            <family val="2"/>
          </rPr>
          <t>&lt;[[TCDeals] - [TC Property Current Stage (Seq: 1)] - [Unit Mix (Seq: 10)] Net Rentable Sq Ft - Both]&gt;</t>
        </r>
      </text>
    </comment>
    <comment ref="R23" authorId="0" shapeId="0">
      <text>
        <r>
          <rPr>
            <b/>
            <sz val="9"/>
            <color indexed="81"/>
            <rFont val="Tahoma"/>
            <family val="2"/>
          </rPr>
          <t>&lt;[[TCDeals] - [TC Property Current Stage (Seq: 1)] - [Unit Mix (Seq: 10)] Income Target - Both]&gt;</t>
        </r>
      </text>
    </comment>
    <comment ref="AB23" authorId="0" shapeId="0">
      <text>
        <r>
          <rPr>
            <b/>
            <sz val="9"/>
            <color indexed="81"/>
            <rFont val="Tahoma"/>
            <family val="2"/>
          </rPr>
          <t>&lt;[[TCDeals] - [TC Property Current Stage (Seq: 1)] - [Unit Mix (Seq: 10)] Monthly Rent Per Unit - Both]&gt;</t>
        </r>
      </text>
    </comment>
    <comment ref="B24" authorId="0" shapeId="0">
      <text>
        <r>
          <rPr>
            <b/>
            <sz val="9"/>
            <color indexed="81"/>
            <rFont val="Tahoma"/>
            <family val="2"/>
          </rPr>
          <t>&lt;[[TCDeals] - [TC Property Current Stage (Seq: 1)] - [Unit Mix (Seq: 11)] TC Unit Mix Type - Both]&gt;</t>
        </r>
      </text>
    </comment>
    <comment ref="F24" authorId="0" shapeId="0">
      <text>
        <r>
          <rPr>
            <b/>
            <sz val="9"/>
            <color indexed="81"/>
            <rFont val="Tahoma"/>
            <family val="2"/>
          </rPr>
          <t>&lt;[[TCDeals] - [TC Property Current Stage (Seq: 1)] - [Unit Mix (Seq: 11)] Num Units - Both]&gt;</t>
        </r>
      </text>
    </comment>
    <comment ref="H24" authorId="0" shapeId="0">
      <text>
        <r>
          <rPr>
            <b/>
            <sz val="9"/>
            <color indexed="81"/>
            <rFont val="Tahoma"/>
            <family val="2"/>
          </rPr>
          <t>&lt;[[TCDeals] - [TC Property Current Stage (Seq: 1)] - [Unit Mix (Seq: 11)] Net Rentable Sq Ft - Both]&gt;</t>
        </r>
      </text>
    </comment>
    <comment ref="R24" authorId="0" shapeId="0">
      <text>
        <r>
          <rPr>
            <b/>
            <sz val="9"/>
            <color indexed="81"/>
            <rFont val="Tahoma"/>
            <family val="2"/>
          </rPr>
          <t>&lt;[[TCDeals] - [TC Property Current Stage (Seq: 1)] - [Unit Mix (Seq: 11)] Income Target - Both]&gt;</t>
        </r>
      </text>
    </comment>
    <comment ref="AB24" authorId="0" shapeId="0">
      <text>
        <r>
          <rPr>
            <b/>
            <sz val="9"/>
            <color indexed="81"/>
            <rFont val="Tahoma"/>
            <family val="2"/>
          </rPr>
          <t>&lt;[[TCDeals] - [TC Property Current Stage (Seq: 1)] - [Unit Mix (Seq: 11)] Monthly Rent Per Unit - Both]&gt;</t>
        </r>
      </text>
    </comment>
    <comment ref="B25" authorId="0" shapeId="0">
      <text>
        <r>
          <rPr>
            <b/>
            <sz val="9"/>
            <color indexed="81"/>
            <rFont val="Tahoma"/>
            <family val="2"/>
          </rPr>
          <t>&lt;[[TCDeals] - [TC Property Current Stage (Seq: 1)] - [Unit Mix (Seq: 12)] TC Unit Mix Type - Both]&gt;</t>
        </r>
      </text>
    </comment>
    <comment ref="F25" authorId="0" shapeId="0">
      <text>
        <r>
          <rPr>
            <b/>
            <sz val="9"/>
            <color indexed="81"/>
            <rFont val="Tahoma"/>
            <family val="2"/>
          </rPr>
          <t>&lt;[[TCDeals] - [TC Property Current Stage (Seq: 1)] - [Unit Mix (Seq: 12)] Num Units - Both]&gt;</t>
        </r>
      </text>
    </comment>
    <comment ref="H25" authorId="0" shapeId="0">
      <text>
        <r>
          <rPr>
            <b/>
            <sz val="9"/>
            <color indexed="81"/>
            <rFont val="Tahoma"/>
            <family val="2"/>
          </rPr>
          <t>&lt;[[TCDeals] - [TC Property Current Stage (Seq: 1)] - [Unit Mix (Seq: 12)] Net Rentable Sq Ft - Both]&gt;</t>
        </r>
      </text>
    </comment>
    <comment ref="R25" authorId="0" shapeId="0">
      <text>
        <r>
          <rPr>
            <b/>
            <sz val="9"/>
            <color indexed="81"/>
            <rFont val="Tahoma"/>
            <family val="2"/>
          </rPr>
          <t>&lt;[[TCDeals] - [TC Property Current Stage (Seq: 1)] - [Unit Mix (Seq: 12)] Income Target - Both]&gt;</t>
        </r>
      </text>
    </comment>
    <comment ref="AB25" authorId="0" shapeId="0">
      <text>
        <r>
          <rPr>
            <b/>
            <sz val="9"/>
            <color indexed="81"/>
            <rFont val="Tahoma"/>
            <family val="2"/>
          </rPr>
          <t>&lt;[[TCDeals] - [TC Property Current Stage (Seq: 1)] - [Unit Mix (Seq: 12)] Monthly Rent Per Unit - Both]&gt;</t>
        </r>
      </text>
    </comment>
    <comment ref="B26" authorId="0" shapeId="0">
      <text>
        <r>
          <rPr>
            <b/>
            <sz val="9"/>
            <color indexed="81"/>
            <rFont val="Tahoma"/>
            <family val="2"/>
          </rPr>
          <t>&lt;[[TCDeals] - [TC Property Current Stage (Seq: 1)] - [Unit Mix (Seq: 13)] TC Unit Mix Type - Both]&gt;</t>
        </r>
      </text>
    </comment>
    <comment ref="F26" authorId="0" shapeId="0">
      <text>
        <r>
          <rPr>
            <b/>
            <sz val="9"/>
            <color indexed="81"/>
            <rFont val="Tahoma"/>
            <family val="2"/>
          </rPr>
          <t>&lt;[[TCDeals] - [TC Property Current Stage (Seq: 1)] - [Unit Mix (Seq: 13)] Num Units - Both]&gt;</t>
        </r>
      </text>
    </comment>
    <comment ref="H26" authorId="0" shapeId="0">
      <text>
        <r>
          <rPr>
            <b/>
            <sz val="9"/>
            <color indexed="81"/>
            <rFont val="Tahoma"/>
            <family val="2"/>
          </rPr>
          <t>&lt;[[TCDeals] - [TC Property Current Stage (Seq: 1)] - [Unit Mix (Seq: 13)] Net Rentable Sq Ft - Both]&gt;</t>
        </r>
      </text>
    </comment>
    <comment ref="R26" authorId="0" shapeId="0">
      <text>
        <r>
          <rPr>
            <b/>
            <sz val="9"/>
            <color indexed="81"/>
            <rFont val="Tahoma"/>
            <family val="2"/>
          </rPr>
          <t>&lt;[[TCDeals] - [TC Property Current Stage (Seq: 1)] - [Unit Mix (Seq: 13)] Income Target - Both]&gt;</t>
        </r>
      </text>
    </comment>
    <comment ref="AB26" authorId="0" shapeId="0">
      <text>
        <r>
          <rPr>
            <b/>
            <sz val="9"/>
            <color indexed="81"/>
            <rFont val="Tahoma"/>
            <family val="2"/>
          </rPr>
          <t>&lt;[[TCDeals] - [TC Property Current Stage (Seq: 1)] - [Unit Mix (Seq: 13)] Monthly Rent Per Unit - Both]&gt;</t>
        </r>
      </text>
    </comment>
    <comment ref="B27" authorId="0" shapeId="0">
      <text>
        <r>
          <rPr>
            <b/>
            <sz val="9"/>
            <color indexed="81"/>
            <rFont val="Tahoma"/>
            <family val="2"/>
          </rPr>
          <t>&lt;[[TCDeals] - [TC Property Current Stage (Seq: 1)] - [Unit Mix (Seq: 14)] TC Unit Mix Type - Both]&gt;</t>
        </r>
      </text>
    </comment>
    <comment ref="F27" authorId="0" shapeId="0">
      <text>
        <r>
          <rPr>
            <b/>
            <sz val="9"/>
            <color indexed="81"/>
            <rFont val="Tahoma"/>
            <family val="2"/>
          </rPr>
          <t>&lt;[[TCDeals] - [TC Property Current Stage (Seq: 1)] - [Unit Mix (Seq: 14)] Num Units - Both]&gt;</t>
        </r>
      </text>
    </comment>
    <comment ref="H27" authorId="0" shapeId="0">
      <text>
        <r>
          <rPr>
            <b/>
            <sz val="9"/>
            <color indexed="81"/>
            <rFont val="Tahoma"/>
            <family val="2"/>
          </rPr>
          <t>&lt;[[TCDeals] - [TC Property Current Stage (Seq: 1)] - [Unit Mix (Seq: 14)] Net Rentable Sq Ft - Both]&gt;</t>
        </r>
      </text>
    </comment>
    <comment ref="R27" authorId="0" shapeId="0">
      <text>
        <r>
          <rPr>
            <b/>
            <sz val="9"/>
            <color indexed="81"/>
            <rFont val="Tahoma"/>
            <family val="2"/>
          </rPr>
          <t>&lt;[[TCDeals] - [TC Property Current Stage (Seq: 1)] - [Unit Mix (Seq: 14)] Income Target - Both]&gt;</t>
        </r>
      </text>
    </comment>
    <comment ref="AB27" authorId="0" shapeId="0">
      <text>
        <r>
          <rPr>
            <b/>
            <sz val="9"/>
            <color indexed="81"/>
            <rFont val="Tahoma"/>
            <family val="2"/>
          </rPr>
          <t>&lt;[[TCDeals] - [TC Property Current Stage (Seq: 1)] - [Unit Mix (Seq: 14)] Monthly Rent Per Unit - Both]&gt;</t>
        </r>
      </text>
    </comment>
    <comment ref="B28" authorId="0" shapeId="0">
      <text>
        <r>
          <rPr>
            <b/>
            <sz val="9"/>
            <color indexed="81"/>
            <rFont val="Tahoma"/>
            <family val="2"/>
          </rPr>
          <t>&lt;[[TCDeals] - [TC Property Current Stage (Seq: 1)] - [Unit Mix (Seq: 15)] TC Unit Mix Type - Both]&gt;</t>
        </r>
      </text>
    </comment>
    <comment ref="F28" authorId="0" shapeId="0">
      <text>
        <r>
          <rPr>
            <b/>
            <sz val="9"/>
            <color indexed="81"/>
            <rFont val="Tahoma"/>
            <family val="2"/>
          </rPr>
          <t>&lt;[[TCDeals] - [TC Property Current Stage (Seq: 1)] - [Unit Mix (Seq: 15)] Num Units - Both]&gt;</t>
        </r>
      </text>
    </comment>
    <comment ref="H28" authorId="0" shapeId="0">
      <text>
        <r>
          <rPr>
            <b/>
            <sz val="9"/>
            <color indexed="81"/>
            <rFont val="Tahoma"/>
            <family val="2"/>
          </rPr>
          <t>&lt;[[TCDeals] - [TC Property Current Stage (Seq: 1)] - [Unit Mix (Seq: 15)] Net Rentable Sq Ft - Both]&gt;</t>
        </r>
      </text>
    </comment>
    <comment ref="R28" authorId="0" shapeId="0">
      <text>
        <r>
          <rPr>
            <b/>
            <sz val="9"/>
            <color indexed="81"/>
            <rFont val="Tahoma"/>
            <family val="2"/>
          </rPr>
          <t>&lt;[[TCDeals] - [TC Property Current Stage (Seq: 1)] - [Unit Mix (Seq: 15)] Income Target - Both]&gt;</t>
        </r>
      </text>
    </comment>
    <comment ref="AB28" authorId="0" shapeId="0">
      <text>
        <r>
          <rPr>
            <b/>
            <sz val="9"/>
            <color indexed="81"/>
            <rFont val="Tahoma"/>
            <family val="2"/>
          </rPr>
          <t>&lt;[[TCDeals] - [TC Property Current Stage (Seq: 1)] - [Unit Mix (Seq: 15)] Monthly Rent Per Unit - Both]&gt;</t>
        </r>
      </text>
    </comment>
    <comment ref="B29" authorId="0" shapeId="0">
      <text>
        <r>
          <rPr>
            <b/>
            <sz val="9"/>
            <color indexed="81"/>
            <rFont val="Tahoma"/>
            <family val="2"/>
          </rPr>
          <t>&lt;[[TCDeals] - [TC Property Current Stage (Seq: 1)] - [Unit Mix (Seq: 16)] TC Unit Mix Type - Both]&gt;</t>
        </r>
      </text>
    </comment>
    <comment ref="F29" authorId="0" shapeId="0">
      <text>
        <r>
          <rPr>
            <b/>
            <sz val="9"/>
            <color indexed="81"/>
            <rFont val="Tahoma"/>
            <family val="2"/>
          </rPr>
          <t>&lt;[[TCDeals] - [TC Property Current Stage (Seq: 1)] - [Unit Mix (Seq: 16)] Num Units - Both]&gt;</t>
        </r>
      </text>
    </comment>
    <comment ref="H29" authorId="0" shapeId="0">
      <text>
        <r>
          <rPr>
            <b/>
            <sz val="9"/>
            <color indexed="81"/>
            <rFont val="Tahoma"/>
            <family val="2"/>
          </rPr>
          <t>&lt;[[TCDeals] - [TC Property Current Stage (Seq: 1)] - [Unit Mix (Seq: 16)] Net Rentable Sq Ft - Both]&gt;</t>
        </r>
      </text>
    </comment>
    <comment ref="R29" authorId="0" shapeId="0">
      <text>
        <r>
          <rPr>
            <b/>
            <sz val="9"/>
            <color indexed="81"/>
            <rFont val="Tahoma"/>
            <family val="2"/>
          </rPr>
          <t>&lt;[[TCDeals] - [TC Property Current Stage (Seq: 1)] - [Unit Mix (Seq: 16)] Income Target - Both]&gt;</t>
        </r>
      </text>
    </comment>
    <comment ref="AB29" authorId="0" shapeId="0">
      <text>
        <r>
          <rPr>
            <b/>
            <sz val="9"/>
            <color indexed="81"/>
            <rFont val="Tahoma"/>
            <family val="2"/>
          </rPr>
          <t>&lt;[[TCDeals] - [TC Property Current Stage (Seq: 1)] - [Unit Mix (Seq: 16)] Monthly Rent Per Unit - Both]&gt;</t>
        </r>
      </text>
    </comment>
    <comment ref="B30" authorId="0" shapeId="0">
      <text>
        <r>
          <rPr>
            <b/>
            <sz val="9"/>
            <color indexed="81"/>
            <rFont val="Tahoma"/>
            <family val="2"/>
          </rPr>
          <t>&lt;[[TCDeals] - [TC Property Current Stage (Seq: 1)] - [Unit Mix (Seq: 17)] TC Unit Mix Type - Both]&gt;</t>
        </r>
      </text>
    </comment>
    <comment ref="F30" authorId="0" shapeId="0">
      <text>
        <r>
          <rPr>
            <b/>
            <sz val="9"/>
            <color indexed="81"/>
            <rFont val="Tahoma"/>
            <family val="2"/>
          </rPr>
          <t>&lt;[[TCDeals] - [TC Property Current Stage (Seq: 1)] - [Unit Mix (Seq: 17)] Num Units - Both]&gt;</t>
        </r>
      </text>
    </comment>
    <comment ref="H30" authorId="0" shapeId="0">
      <text>
        <r>
          <rPr>
            <b/>
            <sz val="9"/>
            <color indexed="81"/>
            <rFont val="Tahoma"/>
            <family val="2"/>
          </rPr>
          <t>&lt;[[TCDeals] - [TC Property Current Stage (Seq: 1)] - [Unit Mix (Seq: 17)] Net Rentable Sq Ft - Both]&gt;</t>
        </r>
      </text>
    </comment>
    <comment ref="R30" authorId="0" shapeId="0">
      <text>
        <r>
          <rPr>
            <b/>
            <sz val="9"/>
            <color indexed="81"/>
            <rFont val="Tahoma"/>
            <family val="2"/>
          </rPr>
          <t>&lt;[[TCDeals] - [TC Property Current Stage (Seq: 1)] - [Unit Mix (Seq: 17)] Income Target - Both]&gt;</t>
        </r>
      </text>
    </comment>
    <comment ref="AB30" authorId="0" shapeId="0">
      <text>
        <r>
          <rPr>
            <b/>
            <sz val="9"/>
            <color indexed="81"/>
            <rFont val="Tahoma"/>
            <family val="2"/>
          </rPr>
          <t>&lt;[[TCDeals] - [TC Property Current Stage (Seq: 1)] - [Unit Mix (Seq: 17)] Monthly Rent Per Unit - Both]&gt;</t>
        </r>
      </text>
    </comment>
    <comment ref="B31" authorId="0" shapeId="0">
      <text>
        <r>
          <rPr>
            <b/>
            <sz val="9"/>
            <color indexed="81"/>
            <rFont val="Tahoma"/>
            <family val="2"/>
          </rPr>
          <t>&lt;[[TCDeals] - [TC Property Current Stage (Seq: 1)] - [Unit Mix (Seq: 18)] TC Unit Mix Type - Both]&gt;</t>
        </r>
      </text>
    </comment>
    <comment ref="F31" authorId="0" shapeId="0">
      <text>
        <r>
          <rPr>
            <b/>
            <sz val="9"/>
            <color indexed="81"/>
            <rFont val="Tahoma"/>
            <family val="2"/>
          </rPr>
          <t>&lt;[[TCDeals] - [TC Property Current Stage (Seq: 1)] - [Unit Mix (Seq: 18)] Num Units - Both]&gt;</t>
        </r>
      </text>
    </comment>
    <comment ref="H31" authorId="0" shapeId="0">
      <text>
        <r>
          <rPr>
            <b/>
            <sz val="9"/>
            <color indexed="81"/>
            <rFont val="Tahoma"/>
            <family val="2"/>
          </rPr>
          <t>&lt;[[TCDeals] - [TC Property Current Stage (Seq: 1)] - [Unit Mix (Seq: 18)] Net Rentable Sq Ft - Both]&gt;</t>
        </r>
      </text>
    </comment>
    <comment ref="R31" authorId="0" shapeId="0">
      <text>
        <r>
          <rPr>
            <b/>
            <sz val="9"/>
            <color indexed="81"/>
            <rFont val="Tahoma"/>
            <family val="2"/>
          </rPr>
          <t>&lt;[[TCDeals] - [TC Property Current Stage (Seq: 1)] - [Unit Mix (Seq: 18)] Income Target - Both]&gt;</t>
        </r>
      </text>
    </comment>
    <comment ref="AB31" authorId="0" shapeId="0">
      <text>
        <r>
          <rPr>
            <b/>
            <sz val="9"/>
            <color indexed="81"/>
            <rFont val="Tahoma"/>
            <family val="2"/>
          </rPr>
          <t>&lt;[[TCDeals] - [TC Property Current Stage (Seq: 1)] - [Unit Mix (Seq: 18)] Monthly Rent Per Unit - Both]&gt;</t>
        </r>
      </text>
    </comment>
    <comment ref="B32" authorId="0" shapeId="0">
      <text>
        <r>
          <rPr>
            <b/>
            <sz val="9"/>
            <color indexed="81"/>
            <rFont val="Tahoma"/>
            <family val="2"/>
          </rPr>
          <t>&lt;[[TCDeals] - [TC Property Current Stage (Seq: 1)] - [Unit Mix (Seq: 19)] TC Unit Mix Type - Both]&gt;</t>
        </r>
      </text>
    </comment>
    <comment ref="F32" authorId="0" shapeId="0">
      <text>
        <r>
          <rPr>
            <b/>
            <sz val="9"/>
            <color indexed="81"/>
            <rFont val="Tahoma"/>
            <family val="2"/>
          </rPr>
          <t>&lt;[[TCDeals] - [TC Property Current Stage (Seq: 1)] - [Unit Mix (Seq: 19)] Num Units - Both]&gt;</t>
        </r>
      </text>
    </comment>
    <comment ref="H32" authorId="0" shapeId="0">
      <text>
        <r>
          <rPr>
            <b/>
            <sz val="9"/>
            <color indexed="81"/>
            <rFont val="Tahoma"/>
            <family val="2"/>
          </rPr>
          <t>&lt;[[TCDeals] - [TC Property Current Stage (Seq: 1)] - [Unit Mix (Seq: 19)] Net Rentable Sq Ft - Both]&gt;</t>
        </r>
      </text>
    </comment>
    <comment ref="R32" authorId="0" shapeId="0">
      <text>
        <r>
          <rPr>
            <b/>
            <sz val="9"/>
            <color indexed="81"/>
            <rFont val="Tahoma"/>
            <family val="2"/>
          </rPr>
          <t>&lt;[[TCDeals] - [TC Property Current Stage (Seq: 1)] - [Unit Mix (Seq: 19)] Income Target - Both]&gt;</t>
        </r>
      </text>
    </comment>
    <comment ref="AB32" authorId="0" shapeId="0">
      <text>
        <r>
          <rPr>
            <b/>
            <sz val="9"/>
            <color indexed="81"/>
            <rFont val="Tahoma"/>
            <family val="2"/>
          </rPr>
          <t>&lt;[[TCDeals] - [TC Property Current Stage (Seq: 1)] - [Unit Mix (Seq: 19)] Monthly Rent Per Unit - Both]&gt;</t>
        </r>
      </text>
    </comment>
    <comment ref="B33" authorId="0" shapeId="0">
      <text>
        <r>
          <rPr>
            <b/>
            <sz val="9"/>
            <color indexed="81"/>
            <rFont val="Tahoma"/>
            <charset val="1"/>
          </rPr>
          <t>&lt;[[TCDeals] - [TC Property Current Stage (Seq: 1)] - [Unit Mix (Seq: 20)] TC Unit Mix Type - Both]&gt;</t>
        </r>
      </text>
    </comment>
    <comment ref="F33" authorId="0" shapeId="0">
      <text>
        <r>
          <rPr>
            <b/>
            <sz val="9"/>
            <color indexed="81"/>
            <rFont val="Tahoma"/>
            <charset val="1"/>
          </rPr>
          <t>&lt;[[TCDeals] - [TC Property Current Stage (Seq: 1)] - [Unit Mix (Seq: 20)] Num Units - Both]&gt;</t>
        </r>
      </text>
    </comment>
    <comment ref="H33" authorId="0" shapeId="0">
      <text>
        <r>
          <rPr>
            <b/>
            <sz val="9"/>
            <color indexed="81"/>
            <rFont val="Tahoma"/>
            <charset val="1"/>
          </rPr>
          <t>&lt;[[TCDeals] - [TC Property Current Stage (Seq: 1)] - [Unit Mix (Seq: 20)] Net Rentable Sq Ft - Both]&gt;</t>
        </r>
      </text>
    </comment>
    <comment ref="R33" authorId="0" shapeId="0">
      <text>
        <r>
          <rPr>
            <b/>
            <sz val="9"/>
            <color indexed="81"/>
            <rFont val="Tahoma"/>
            <charset val="1"/>
          </rPr>
          <t>&lt;[[TCDeals] - [TC Property Current Stage (Seq: 1)] - [Unit Mix (Seq: 20)] Income Target - Both]&gt;</t>
        </r>
      </text>
    </comment>
    <comment ref="AB33" authorId="0" shapeId="0">
      <text>
        <r>
          <rPr>
            <b/>
            <sz val="9"/>
            <color indexed="81"/>
            <rFont val="Tahoma"/>
            <charset val="1"/>
          </rPr>
          <t>&lt;[[TCDeals] - [TC Property Current Stage (Seq: 1)] - [Unit Mix (Seq: 20)] Monthly Rent Per Unit - Both]&gt;</t>
        </r>
      </text>
    </comment>
    <comment ref="B34" authorId="0" shapeId="0">
      <text>
        <r>
          <rPr>
            <b/>
            <sz val="9"/>
            <color indexed="81"/>
            <rFont val="Tahoma"/>
            <charset val="1"/>
          </rPr>
          <t>&lt;[[TCDeals] - [TC Property Current Stage (Seq: 1)] - [Unit Mix (Seq: 21)] TC Unit Mix Type - Both]&gt;</t>
        </r>
      </text>
    </comment>
    <comment ref="F34" authorId="0" shapeId="0">
      <text>
        <r>
          <rPr>
            <b/>
            <sz val="9"/>
            <color indexed="81"/>
            <rFont val="Tahoma"/>
            <charset val="1"/>
          </rPr>
          <t>&lt;[[TCDeals] - [TC Property Current Stage (Seq: 1)] - [Unit Mix (Seq: 21)] Num Units - Both]&gt;</t>
        </r>
      </text>
    </comment>
    <comment ref="H34" authorId="0" shapeId="0">
      <text>
        <r>
          <rPr>
            <b/>
            <sz val="9"/>
            <color indexed="81"/>
            <rFont val="Tahoma"/>
            <charset val="1"/>
          </rPr>
          <t>&lt;[[TCDeals] - [TC Property Current Stage (Seq: 1)] - [Unit Mix (Seq: 21)] Net Rentable Sq Ft - Both]&gt;</t>
        </r>
      </text>
    </comment>
    <comment ref="R34" authorId="0" shapeId="0">
      <text>
        <r>
          <rPr>
            <b/>
            <sz val="9"/>
            <color indexed="81"/>
            <rFont val="Tahoma"/>
            <charset val="1"/>
          </rPr>
          <t>&lt;[[TCDeals] - [TC Property Current Stage (Seq: 1)] - [Unit Mix (Seq: 21)] Income Target - Both]&gt;</t>
        </r>
      </text>
    </comment>
    <comment ref="AB34" authorId="0" shapeId="0">
      <text>
        <r>
          <rPr>
            <b/>
            <sz val="9"/>
            <color indexed="81"/>
            <rFont val="Tahoma"/>
            <charset val="1"/>
          </rPr>
          <t>&lt;[[TCDeals] - [TC Property Current Stage (Seq: 1)] - [Unit Mix (Seq: 21)] Monthly Rent Per Unit - Both]&gt;</t>
        </r>
      </text>
    </comment>
    <comment ref="B35" authorId="0" shapeId="0">
      <text>
        <r>
          <rPr>
            <b/>
            <sz val="9"/>
            <color indexed="81"/>
            <rFont val="Tahoma"/>
            <charset val="1"/>
          </rPr>
          <t>&lt;[[TCDeals] - [TC Property Current Stage (Seq: 1)] - [Unit Mix (Seq: 22)] TC Unit Mix Type - Both]&gt;</t>
        </r>
      </text>
    </comment>
    <comment ref="F35" authorId="0" shapeId="0">
      <text>
        <r>
          <rPr>
            <b/>
            <sz val="9"/>
            <color indexed="81"/>
            <rFont val="Tahoma"/>
            <charset val="1"/>
          </rPr>
          <t>&lt;[[TCDeals] - [TC Property Current Stage (Seq: 1)] - [Unit Mix (Seq: 22)] Num Units - Both]&gt;</t>
        </r>
      </text>
    </comment>
    <comment ref="H35" authorId="0" shapeId="0">
      <text>
        <r>
          <rPr>
            <b/>
            <sz val="9"/>
            <color indexed="81"/>
            <rFont val="Tahoma"/>
            <charset val="1"/>
          </rPr>
          <t>&lt;[[TCDeals] - [TC Property Current Stage (Seq: 1)] - [Unit Mix (Seq: 22)] Net Rentable Sq Ft - Both]&gt;</t>
        </r>
      </text>
    </comment>
    <comment ref="R35" authorId="0" shapeId="0">
      <text>
        <r>
          <rPr>
            <b/>
            <sz val="9"/>
            <color indexed="81"/>
            <rFont val="Tahoma"/>
            <charset val="1"/>
          </rPr>
          <t>&lt;[[TCDeals] - [TC Property Current Stage (Seq: 1)] - [Unit Mix (Seq: 22)] Income Target - Both]&gt;</t>
        </r>
      </text>
    </comment>
    <comment ref="AB35" authorId="0" shapeId="0">
      <text>
        <r>
          <rPr>
            <b/>
            <sz val="9"/>
            <color indexed="81"/>
            <rFont val="Tahoma"/>
            <charset val="1"/>
          </rPr>
          <t>&lt;[[TCDeals] - [TC Property Current Stage (Seq: 1)] - [Unit Mix (Seq: 22)] Monthly Rent Per Unit - Both]&gt;</t>
        </r>
      </text>
    </comment>
    <comment ref="B36" authorId="0" shapeId="0">
      <text>
        <r>
          <rPr>
            <b/>
            <sz val="9"/>
            <color indexed="81"/>
            <rFont val="Tahoma"/>
            <family val="2"/>
          </rPr>
          <t>&lt;[[TCDeals] - [TC Property Current Stage (Seq: 1)] - [Unit Mix (Seq: 23)] TC Unit Mix Type - Both]&gt;</t>
        </r>
      </text>
    </comment>
    <comment ref="F36" authorId="0" shapeId="0">
      <text>
        <r>
          <rPr>
            <b/>
            <sz val="9"/>
            <color indexed="81"/>
            <rFont val="Tahoma"/>
            <family val="2"/>
          </rPr>
          <t>&lt;[[TCDeals] - [TC Property Current Stage (Seq: 1)] - [Unit Mix (Seq: 23)] Num Units - Both]&gt;</t>
        </r>
      </text>
    </comment>
    <comment ref="H36" authorId="0" shapeId="0">
      <text>
        <r>
          <rPr>
            <b/>
            <sz val="9"/>
            <color indexed="81"/>
            <rFont val="Tahoma"/>
            <family val="2"/>
          </rPr>
          <t>&lt;[[TCDeals] - [TC Property Current Stage (Seq: 1)] - [Unit Mix (Seq: 23)] Net Rentable Sq Ft - Both]&gt;</t>
        </r>
      </text>
    </comment>
    <comment ref="R36" authorId="0" shapeId="0">
      <text>
        <r>
          <rPr>
            <b/>
            <sz val="9"/>
            <color indexed="81"/>
            <rFont val="Tahoma"/>
            <family val="2"/>
          </rPr>
          <t>&lt;[[TCDeals] - [TC Property Current Stage (Seq: 1)] - [Unit Mix (Seq: 23)] Income Target - Both]&gt;</t>
        </r>
      </text>
    </comment>
    <comment ref="AB36" authorId="0" shapeId="0">
      <text>
        <r>
          <rPr>
            <b/>
            <sz val="9"/>
            <color indexed="81"/>
            <rFont val="Tahoma"/>
            <family val="2"/>
          </rPr>
          <t>&lt;[[TCDeals] - [TC Property Current Stage (Seq: 1)] - [Unit Mix (Seq: 23)] Monthly Rent Per Unit - Both]&gt;</t>
        </r>
      </text>
    </comment>
    <comment ref="B37" authorId="0" shapeId="0">
      <text>
        <r>
          <rPr>
            <b/>
            <sz val="9"/>
            <color indexed="81"/>
            <rFont val="Tahoma"/>
            <family val="2"/>
          </rPr>
          <t>&lt;[[TCDeals] - [TC Property Current Stage (Seq: 1)] - [Unit Mix (Seq: 24)] TC Unit Mix Type - Both]&gt;</t>
        </r>
      </text>
    </comment>
    <comment ref="F37" authorId="0" shapeId="0">
      <text>
        <r>
          <rPr>
            <b/>
            <sz val="9"/>
            <color indexed="81"/>
            <rFont val="Tahoma"/>
            <family val="2"/>
          </rPr>
          <t>&lt;[[TCDeals] - [TC Property Current Stage (Seq: 1)] - [Unit Mix (Seq: 24)] Num Units - Both]&gt;</t>
        </r>
      </text>
    </comment>
    <comment ref="H37" authorId="0" shapeId="0">
      <text>
        <r>
          <rPr>
            <b/>
            <sz val="9"/>
            <color indexed="81"/>
            <rFont val="Tahoma"/>
            <family val="2"/>
          </rPr>
          <t>&lt;[[TCDeals] - [TC Property Current Stage (Seq: 1)] - [Unit Mix (Seq: 24)] Net Rentable Sq Ft - Both]&gt;</t>
        </r>
      </text>
    </comment>
    <comment ref="R37" authorId="0" shapeId="0">
      <text>
        <r>
          <rPr>
            <b/>
            <sz val="9"/>
            <color indexed="81"/>
            <rFont val="Tahoma"/>
            <family val="2"/>
          </rPr>
          <t>&lt;[[TCDeals] - [TC Property Current Stage (Seq: 1)] - [Unit Mix (Seq: 24)] Income Target - Both]&gt;</t>
        </r>
      </text>
    </comment>
    <comment ref="AB37" authorId="0" shapeId="0">
      <text>
        <r>
          <rPr>
            <b/>
            <sz val="9"/>
            <color indexed="81"/>
            <rFont val="Tahoma"/>
            <family val="2"/>
          </rPr>
          <t>&lt;[[TCDeals] - [TC Property Current Stage (Seq: 1)] - [Unit Mix (Seq: 24)] Monthly Rent Per Unit - Both]&gt;</t>
        </r>
      </text>
    </comment>
    <comment ref="B38" authorId="0" shapeId="0">
      <text>
        <r>
          <rPr>
            <b/>
            <sz val="9"/>
            <color indexed="81"/>
            <rFont val="Tahoma"/>
            <family val="2"/>
          </rPr>
          <t>&lt;[[TCDeals] - [TC Property Current Stage (Seq: 1)] - [Unit Mix (Seq: 25)] TC Unit Mix Type - Both]&gt;</t>
        </r>
      </text>
    </comment>
    <comment ref="F38" authorId="0" shapeId="0">
      <text>
        <r>
          <rPr>
            <b/>
            <sz val="9"/>
            <color indexed="81"/>
            <rFont val="Tahoma"/>
            <family val="2"/>
          </rPr>
          <t>&lt;[[TCDeals] - [TC Property Current Stage (Seq: 1)] - [Unit Mix (Seq: 25)] Num Units - Both]&gt;</t>
        </r>
      </text>
    </comment>
    <comment ref="H38" authorId="0" shapeId="0">
      <text>
        <r>
          <rPr>
            <b/>
            <sz val="9"/>
            <color indexed="81"/>
            <rFont val="Tahoma"/>
            <family val="2"/>
          </rPr>
          <t>&lt;[[TCDeals] - [TC Property Current Stage (Seq: 1)] - [Unit Mix (Seq: 25)] Net Rentable Sq Ft - Both]&gt;</t>
        </r>
      </text>
    </comment>
    <comment ref="R38" authorId="0" shapeId="0">
      <text>
        <r>
          <rPr>
            <b/>
            <sz val="9"/>
            <color indexed="81"/>
            <rFont val="Tahoma"/>
            <family val="2"/>
          </rPr>
          <t>&lt;[[TCDeals] - [TC Property Current Stage (Seq: 1)] - [Unit Mix (Seq: 25)] Income Target - Both]&gt;</t>
        </r>
      </text>
    </comment>
    <comment ref="AB38" authorId="0" shapeId="0">
      <text>
        <r>
          <rPr>
            <b/>
            <sz val="9"/>
            <color indexed="81"/>
            <rFont val="Tahoma"/>
            <family val="2"/>
          </rPr>
          <t>&lt;[[TCDeals] - [TC Property Current Stage (Seq: 1)] - [Unit Mix (Seq: 25)] Monthly Rent Per Unit - Both]&gt;</t>
        </r>
      </text>
    </comment>
    <comment ref="B39" authorId="0" shapeId="0">
      <text>
        <r>
          <rPr>
            <b/>
            <sz val="9"/>
            <color indexed="81"/>
            <rFont val="Tahoma"/>
            <family val="2"/>
          </rPr>
          <t>&lt;[[TCDeals] - [TC Property Current Stage (Seq: 1)] - [Unit Mix (Seq: 26)] TC Unit Mix Type - Both]&gt;</t>
        </r>
      </text>
    </comment>
    <comment ref="F39" authorId="0" shapeId="0">
      <text>
        <r>
          <rPr>
            <b/>
            <sz val="9"/>
            <color indexed="81"/>
            <rFont val="Tahoma"/>
            <family val="2"/>
          </rPr>
          <t>&lt;[[TCDeals] - [TC Property Current Stage (Seq: 1)] - [Unit Mix (Seq: 26)] Num Units - Both]&gt;</t>
        </r>
      </text>
    </comment>
    <comment ref="H39" authorId="0" shapeId="0">
      <text>
        <r>
          <rPr>
            <b/>
            <sz val="9"/>
            <color indexed="81"/>
            <rFont val="Tahoma"/>
            <family val="2"/>
          </rPr>
          <t>&lt;[[TCDeals] - [TC Property Current Stage (Seq: 1)] - [Unit Mix (Seq: 26)] Net Rentable Sq Ft - Both]&gt;</t>
        </r>
      </text>
    </comment>
    <comment ref="R39" authorId="0" shapeId="0">
      <text>
        <r>
          <rPr>
            <b/>
            <sz val="9"/>
            <color indexed="81"/>
            <rFont val="Tahoma"/>
            <family val="2"/>
          </rPr>
          <t>&lt;[[TCDeals] - [TC Property Current Stage (Seq: 1)] - [Unit Mix (Seq: 26)] Income Target - Both]&gt;</t>
        </r>
      </text>
    </comment>
    <comment ref="AB39" authorId="0" shapeId="0">
      <text>
        <r>
          <rPr>
            <b/>
            <sz val="9"/>
            <color indexed="81"/>
            <rFont val="Tahoma"/>
            <family val="2"/>
          </rPr>
          <t>&lt;[[TCDeals] - [TC Property Current Stage (Seq: 1)] - [Unit Mix (Seq: 26)] Monthly Rent Per Unit - Both]&gt;</t>
        </r>
      </text>
    </comment>
    <comment ref="B40" authorId="0" shapeId="0">
      <text>
        <r>
          <rPr>
            <b/>
            <sz val="9"/>
            <color indexed="81"/>
            <rFont val="Tahoma"/>
            <family val="2"/>
          </rPr>
          <t>&lt;[[TCDeals] - [TC Property Current Stage (Seq: 1)] - [Unit Mix (Seq: 27)] TC Unit Mix Type - Both]&gt;</t>
        </r>
      </text>
    </comment>
    <comment ref="F40" authorId="0" shapeId="0">
      <text>
        <r>
          <rPr>
            <b/>
            <sz val="9"/>
            <color indexed="81"/>
            <rFont val="Tahoma"/>
            <family val="2"/>
          </rPr>
          <t>&lt;[[TCDeals] - [TC Property Current Stage (Seq: 1)] - [Unit Mix (Seq: 27)] Num Units - Both]&gt;</t>
        </r>
      </text>
    </comment>
    <comment ref="H40" authorId="0" shapeId="0">
      <text>
        <r>
          <rPr>
            <b/>
            <sz val="9"/>
            <color indexed="81"/>
            <rFont val="Tahoma"/>
            <family val="2"/>
          </rPr>
          <t>&lt;[[TCDeals] - [TC Property Current Stage (Seq: 1)] - [Unit Mix (Seq: 27)] Net Rentable Sq Ft - Both]&gt;</t>
        </r>
      </text>
    </comment>
    <comment ref="R40" authorId="0" shapeId="0">
      <text>
        <r>
          <rPr>
            <b/>
            <sz val="9"/>
            <color indexed="81"/>
            <rFont val="Tahoma"/>
            <family val="2"/>
          </rPr>
          <t>&lt;[[TCDeals] - [TC Property Current Stage (Seq: 1)] - [Unit Mix (Seq: 27)] Income Target - Both]&gt;</t>
        </r>
      </text>
    </comment>
    <comment ref="AB40" authorId="0" shapeId="0">
      <text>
        <r>
          <rPr>
            <b/>
            <sz val="9"/>
            <color indexed="81"/>
            <rFont val="Tahoma"/>
            <family val="2"/>
          </rPr>
          <t>&lt;[[TCDeals] - [TC Property Current Stage (Seq: 1)] - [Unit Mix (Seq: 27)] Monthly Rent Per Unit - Both]&gt;</t>
        </r>
      </text>
    </comment>
    <comment ref="B41" authorId="0" shapeId="0">
      <text>
        <r>
          <rPr>
            <b/>
            <sz val="9"/>
            <color indexed="81"/>
            <rFont val="Tahoma"/>
            <family val="2"/>
          </rPr>
          <t>&lt;[[TCDeals] - [TC Property Current Stage (Seq: 1)] - [Unit Mix (Seq: 28)] TC Unit Mix Type - Both]&gt;</t>
        </r>
      </text>
    </comment>
    <comment ref="F41" authorId="0" shapeId="0">
      <text>
        <r>
          <rPr>
            <b/>
            <sz val="9"/>
            <color indexed="81"/>
            <rFont val="Tahoma"/>
            <family val="2"/>
          </rPr>
          <t>&lt;[[TCDeals] - [TC Property Current Stage (Seq: 1)] - [Unit Mix (Seq: 28)] Num Units - Both]&gt;</t>
        </r>
      </text>
    </comment>
    <comment ref="H41" authorId="0" shapeId="0">
      <text>
        <r>
          <rPr>
            <b/>
            <sz val="9"/>
            <color indexed="81"/>
            <rFont val="Tahoma"/>
            <family val="2"/>
          </rPr>
          <t>&lt;[[TCDeals] - [TC Property Current Stage (Seq: 1)] - [Unit Mix (Seq: 28)] Net Rentable Sq Ft - Both]&gt;</t>
        </r>
      </text>
    </comment>
    <comment ref="R41" authorId="0" shapeId="0">
      <text>
        <r>
          <rPr>
            <b/>
            <sz val="9"/>
            <color indexed="81"/>
            <rFont val="Tahoma"/>
            <family val="2"/>
          </rPr>
          <t>&lt;[[TCDeals] - [TC Property Current Stage (Seq: 1)] - [Unit Mix (Seq: 28)] Income Target - Both]&gt;</t>
        </r>
      </text>
    </comment>
    <comment ref="AB41" authorId="0" shapeId="0">
      <text>
        <r>
          <rPr>
            <b/>
            <sz val="9"/>
            <color indexed="81"/>
            <rFont val="Tahoma"/>
            <family val="2"/>
          </rPr>
          <t>&lt;[[TCDeals] - [TC Property Current Stage (Seq: 1)] - [Unit Mix (Seq: 28)] Monthly Rent Per Unit - Both]&gt;</t>
        </r>
      </text>
    </comment>
    <comment ref="B42" authorId="0" shapeId="0">
      <text>
        <r>
          <rPr>
            <b/>
            <sz val="9"/>
            <color indexed="81"/>
            <rFont val="Tahoma"/>
            <family val="2"/>
          </rPr>
          <t>&lt;[[TCDeals] - [TC Property Current Stage (Seq: 1)] - [Unit Mix (Seq: 29)] TC Unit Mix Type - Both]&gt;</t>
        </r>
      </text>
    </comment>
    <comment ref="F42" authorId="0" shapeId="0">
      <text>
        <r>
          <rPr>
            <b/>
            <sz val="9"/>
            <color indexed="81"/>
            <rFont val="Tahoma"/>
            <family val="2"/>
          </rPr>
          <t>&lt;[[TCDeals] - [TC Property Current Stage (Seq: 1)] - [Unit Mix (Seq: 29)] Num Units - Both]&gt;</t>
        </r>
      </text>
    </comment>
    <comment ref="H42" authorId="0" shapeId="0">
      <text>
        <r>
          <rPr>
            <b/>
            <sz val="9"/>
            <color indexed="81"/>
            <rFont val="Tahoma"/>
            <family val="2"/>
          </rPr>
          <t>&lt;[[TCDeals] - [TC Property Current Stage (Seq: 1)] - [Unit Mix (Seq: 29)] Net Rentable Sq Ft - Both]&gt;</t>
        </r>
      </text>
    </comment>
    <comment ref="R42" authorId="0" shapeId="0">
      <text>
        <r>
          <rPr>
            <b/>
            <sz val="9"/>
            <color indexed="81"/>
            <rFont val="Tahoma"/>
            <family val="2"/>
          </rPr>
          <t>&lt;[[TCDeals] - [TC Property Current Stage (Seq: 1)] - [Unit Mix (Seq: 29)] Income Target - Both]&gt;</t>
        </r>
      </text>
    </comment>
    <comment ref="AB42" authorId="0" shapeId="0">
      <text>
        <r>
          <rPr>
            <b/>
            <sz val="9"/>
            <color indexed="81"/>
            <rFont val="Tahoma"/>
            <family val="2"/>
          </rPr>
          <t>&lt;[[TCDeals] - [TC Property Current Stage (Seq: 1)] - [Unit Mix (Seq: 29)] Monthly Rent Per Unit - Both]&gt;</t>
        </r>
      </text>
    </comment>
    <comment ref="B43" authorId="0" shapeId="0">
      <text>
        <r>
          <rPr>
            <b/>
            <sz val="9"/>
            <color indexed="81"/>
            <rFont val="Tahoma"/>
            <family val="2"/>
          </rPr>
          <t>&lt;[[TCDeals] - [TC Property Current Stage (Seq: 1)] - [Unit Mix (Seq: 30)] TC Unit Mix Type - Both]&gt;</t>
        </r>
      </text>
    </comment>
    <comment ref="F43" authorId="0" shapeId="0">
      <text>
        <r>
          <rPr>
            <b/>
            <sz val="9"/>
            <color indexed="81"/>
            <rFont val="Tahoma"/>
            <family val="2"/>
          </rPr>
          <t>&lt;[[TCDeals] - [TC Property Current Stage (Seq: 1)] - [Unit Mix (Seq: 30)] Num Units - Both]&gt;</t>
        </r>
      </text>
    </comment>
    <comment ref="H43" authorId="0" shapeId="0">
      <text>
        <r>
          <rPr>
            <b/>
            <sz val="9"/>
            <color indexed="81"/>
            <rFont val="Tahoma"/>
            <family val="2"/>
          </rPr>
          <t>&lt;[[TCDeals] - [TC Property Current Stage (Seq: 1)] - [Unit Mix (Seq: 30)] Net Rentable Sq Ft - Both]&gt;</t>
        </r>
      </text>
    </comment>
    <comment ref="R43" authorId="0" shapeId="0">
      <text>
        <r>
          <rPr>
            <b/>
            <sz val="9"/>
            <color indexed="81"/>
            <rFont val="Tahoma"/>
            <family val="2"/>
          </rPr>
          <t>&lt;[[TCDeals] - [TC Property Current Stage (Seq: 1)] - [Unit Mix (Seq: 30)] Income Target - Both]&gt;</t>
        </r>
      </text>
    </comment>
    <comment ref="AB43" authorId="0" shapeId="0">
      <text>
        <r>
          <rPr>
            <b/>
            <sz val="9"/>
            <color indexed="81"/>
            <rFont val="Tahoma"/>
            <family val="2"/>
          </rPr>
          <t>&lt;[[TCDeals] - [TC Property Current Stage (Seq: 1)] - [Unit Mix (Seq: 30)] Monthly Rent Per Unit - Both]&gt;</t>
        </r>
      </text>
    </comment>
  </commentList>
</comments>
</file>

<file path=xl/comments11.xml><?xml version="1.0" encoding="utf-8"?>
<comments xmlns="http://schemas.openxmlformats.org/spreadsheetml/2006/main">
  <authors>
    <author>Michael Leary</author>
  </authors>
  <commentList>
    <comment ref="K6" authorId="0" shapeId="0">
      <text>
        <r>
          <rPr>
            <b/>
            <sz val="9"/>
            <color indexed="81"/>
            <rFont val="Tahoma"/>
            <family val="2"/>
          </rPr>
          <t>&lt;[[TCDeals] - [TC Property Current Stage (Seq: 1)] Local Grant Amt - Both]&gt;</t>
        </r>
      </text>
    </comment>
    <comment ref="F7" authorId="0" shapeId="0">
      <text>
        <r>
          <rPr>
            <b/>
            <sz val="9"/>
            <color indexed="81"/>
            <rFont val="Tahoma"/>
            <family val="2"/>
          </rPr>
          <t>&lt;[[TCDeals] - [TC Property Current Stage (Seq: 1)] CDBG Amt - Both]&gt;</t>
        </r>
      </text>
    </comment>
    <comment ref="F8" authorId="0" shapeId="0">
      <text>
        <r>
          <rPr>
            <b/>
            <sz val="9"/>
            <color indexed="81"/>
            <rFont val="Tahoma"/>
            <family val="2"/>
          </rPr>
          <t>&lt;[[TCDeals] - [TC Property Current Stage (Seq: 1)] HOME Funds Amt - Both]&gt;</t>
        </r>
      </text>
    </comment>
  </commentList>
</comments>
</file>

<file path=xl/comments12.xml><?xml version="1.0" encoding="utf-8"?>
<comments xmlns="http://schemas.openxmlformats.org/spreadsheetml/2006/main">
  <authors>
    <author>Michael Leary</author>
  </authors>
  <commentList>
    <comment ref="D7" authorId="0" shapeId="0">
      <text>
        <r>
          <rPr>
            <b/>
            <sz val="9"/>
            <color indexed="81"/>
            <rFont val="Tahoma"/>
            <family val="2"/>
          </rPr>
          <t>&lt;[[TCDeals] - [TC Property Current Stage (Seq: 1)] Oper Janitor Cleaning Payroll - Both]&gt;</t>
        </r>
      </text>
    </comment>
    <comment ref="H7" authorId="0" shapeId="0">
      <text>
        <r>
          <rPr>
            <b/>
            <sz val="9"/>
            <color indexed="81"/>
            <rFont val="Tahoma"/>
            <family val="2"/>
          </rPr>
          <t>&lt;[[TCDeals] - [TC Property Current Stage (Seq: 1)] Admin Adv Mrktg - Both]&gt;</t>
        </r>
      </text>
    </comment>
    <comment ref="D8" authorId="0" shapeId="0">
      <text>
        <r>
          <rPr>
            <b/>
            <sz val="9"/>
            <color indexed="81"/>
            <rFont val="Tahoma"/>
            <family val="2"/>
          </rPr>
          <t>&lt;[[TCDeals] - [TC Property Current Stage (Seq: 1)] Oper Janitor Cleaning Supplies - Both]&gt;</t>
        </r>
      </text>
    </comment>
    <comment ref="H8" authorId="0" shapeId="0">
      <text>
        <r>
          <rPr>
            <b/>
            <sz val="9"/>
            <color indexed="81"/>
            <rFont val="Tahoma"/>
            <family val="2"/>
          </rPr>
          <t>&lt;[[TCDeals] - [TC Property Current Stage (Seq: 1)] Admin Mgt Fee - Both]&gt;</t>
        </r>
      </text>
    </comment>
    <comment ref="D9" authorId="0" shapeId="0">
      <text>
        <r>
          <rPr>
            <b/>
            <sz val="9"/>
            <color indexed="81"/>
            <rFont val="Tahoma"/>
            <family val="2"/>
          </rPr>
          <t>&lt;[[TCDeals] - [TC Property Current Stage (Seq: 1)] Oper Security Payroll - Both]&gt;</t>
        </r>
      </text>
    </comment>
    <comment ref="H9" authorId="0" shapeId="0">
      <text>
        <r>
          <rPr>
            <b/>
            <sz val="9"/>
            <color indexed="81"/>
            <rFont val="Tahoma"/>
            <family val="2"/>
          </rPr>
          <t>&lt;[[TCDeals] - [TC Property Current Stage (Seq: 1)] Admin Mgt Salaries - Both]&gt;</t>
        </r>
      </text>
    </comment>
    <comment ref="D10" authorId="0" shapeId="0">
      <text>
        <r>
          <rPr>
            <b/>
            <sz val="9"/>
            <color indexed="81"/>
            <rFont val="Tahoma"/>
            <family val="2"/>
          </rPr>
          <t>&lt;[[TCDeals] - [TC Property Current Stage (Seq: 1)] Oper Grounds Payroll - Both]&gt;</t>
        </r>
      </text>
    </comment>
    <comment ref="H10" authorId="0" shapeId="0">
      <text>
        <r>
          <rPr>
            <b/>
            <sz val="9"/>
            <color indexed="81"/>
            <rFont val="Tahoma"/>
            <family val="2"/>
          </rPr>
          <t>&lt;[[TCDeals] - [TC Property Current Stage (Seq: 1)] Admin Office Salaries - Both]&gt;</t>
        </r>
      </text>
    </comment>
    <comment ref="D11" authorId="0" shapeId="0">
      <text>
        <r>
          <rPr>
            <b/>
            <sz val="9"/>
            <color indexed="81"/>
            <rFont val="Tahoma"/>
            <family val="2"/>
          </rPr>
          <t>&lt;[[TCDeals] - [TC Property Current Stage (Seq: 1)] Oper Grounds Supplies - Both]&gt;</t>
        </r>
      </text>
    </comment>
    <comment ref="H11" authorId="0" shapeId="0">
      <text>
        <r>
          <rPr>
            <b/>
            <sz val="9"/>
            <color indexed="81"/>
            <rFont val="Tahoma"/>
            <family val="2"/>
          </rPr>
          <t>&lt;[[TCDeals] - [TC Property Current Stage (Seq: 1)] Admin Office Supplies - Both]&gt;</t>
        </r>
      </text>
    </comment>
    <comment ref="D12" authorId="0" shapeId="0">
      <text>
        <r>
          <rPr>
            <b/>
            <sz val="9"/>
            <color indexed="81"/>
            <rFont val="Tahoma"/>
            <family val="2"/>
          </rPr>
          <t>&lt;[[TCDeals] - [TC Property Current Stage (Seq: 1)] Oper Maint Repair Payroll - Both]&gt;</t>
        </r>
      </text>
    </comment>
    <comment ref="H12" authorId="0" shapeId="0">
      <text>
        <r>
          <rPr>
            <b/>
            <sz val="9"/>
            <color indexed="81"/>
            <rFont val="Tahoma"/>
            <family val="2"/>
          </rPr>
          <t>&lt;[[TCDeals] - [TC Property Current Stage (Seq: 1)] Admin Legal - Both]&gt;</t>
        </r>
      </text>
    </comment>
    <comment ref="D13" authorId="0" shapeId="0">
      <text>
        <r>
          <rPr>
            <b/>
            <sz val="9"/>
            <color indexed="81"/>
            <rFont val="Tahoma"/>
            <family val="2"/>
          </rPr>
          <t>&lt;[[TCDeals] - [TC Property Current Stage (Seq: 1)] Oper Repairs Material - Both]&gt;</t>
        </r>
      </text>
    </comment>
    <comment ref="H13" authorId="0" shapeId="0">
      <text>
        <r>
          <rPr>
            <b/>
            <sz val="9"/>
            <color indexed="81"/>
            <rFont val="Tahoma"/>
            <family val="2"/>
          </rPr>
          <t>&lt;[[TCDeals] - [TC Property Current Stage (Seq: 1)] Admin Auditing - Both]&gt;</t>
        </r>
      </text>
    </comment>
    <comment ref="D14" authorId="0" shapeId="0">
      <text>
        <r>
          <rPr>
            <b/>
            <sz val="9"/>
            <color indexed="81"/>
            <rFont val="Tahoma"/>
            <family val="2"/>
          </rPr>
          <t>&lt;[[TCDeals] - [TC Property Current Stage (Seq: 1)] Oper Decorating Supplies - Both]&gt;</t>
        </r>
      </text>
    </comment>
    <comment ref="H14" authorId="0" shapeId="0">
      <text>
        <r>
          <rPr>
            <b/>
            <sz val="9"/>
            <color indexed="81"/>
            <rFont val="Tahoma"/>
            <family val="2"/>
          </rPr>
          <t>&lt;[[TCDeals] - [TC Property Current Stage (Seq: 1)] Admin Bookkeeping Fees - Both]&gt;</t>
        </r>
      </text>
    </comment>
    <comment ref="D15" authorId="0" shapeId="0">
      <text>
        <r>
          <rPr>
            <b/>
            <sz val="9"/>
            <color indexed="81"/>
            <rFont val="Tahoma"/>
            <family val="2"/>
          </rPr>
          <t>&lt;[[TCDeals] - [TC Property Current Stage (Seq: 1)] Oper Elevator Maint Contract - Both]&gt;</t>
        </r>
      </text>
    </comment>
    <comment ref="H15" authorId="0" shapeId="0">
      <text>
        <r>
          <rPr>
            <b/>
            <sz val="9"/>
            <color indexed="81"/>
            <rFont val="Tahoma"/>
            <family val="2"/>
          </rPr>
          <t>&lt;[[TCDeals] - [TC Property Current Stage (Seq: 1)] Admin Telephone Answering Svc - Both]&gt;</t>
        </r>
      </text>
    </comment>
    <comment ref="D16" authorId="0" shapeId="0">
      <text>
        <r>
          <rPr>
            <b/>
            <sz val="9"/>
            <color indexed="81"/>
            <rFont val="Tahoma"/>
            <family val="2"/>
          </rPr>
          <t>&lt;[[TCDeals] - [TC Property Current Stage (Seq: 1)] Oper Exterminating - Both]&gt;</t>
        </r>
      </text>
    </comment>
    <comment ref="H16" authorId="0" shapeId="0">
      <text>
        <r>
          <rPr>
            <b/>
            <sz val="9"/>
            <color indexed="81"/>
            <rFont val="Tahoma"/>
            <family val="2"/>
          </rPr>
          <t>&lt;[[TCDeals] - [TC Property Current Stage (Seq: 1)] Admin Tax Credit Monitoring Fee - Both]&gt;</t>
        </r>
      </text>
    </comment>
    <comment ref="D17" authorId="0" shapeId="0">
      <text>
        <r>
          <rPr>
            <b/>
            <sz val="9"/>
            <color indexed="81"/>
            <rFont val="Tahoma"/>
            <family val="2"/>
          </rPr>
          <t>&lt;[[TCDeals] - [TC Property Current Stage (Seq: 1)] Oper Heat Cool Maint Repair - Both]&gt;</t>
        </r>
      </text>
    </comment>
    <comment ref="H17" authorId="0" shapeId="0">
      <text>
        <r>
          <rPr>
            <b/>
            <sz val="9"/>
            <color indexed="81"/>
            <rFont val="Tahoma"/>
            <family val="2"/>
          </rPr>
          <t>&lt;[[TCDeals] - [TC Property Current Stage (Seq: 1)] Admin Misc - Both]&gt;</t>
        </r>
      </text>
    </comment>
    <comment ref="D18" authorId="0" shapeId="0">
      <text>
        <r>
          <rPr>
            <b/>
            <sz val="9"/>
            <color indexed="81"/>
            <rFont val="Tahoma"/>
            <family val="2"/>
          </rPr>
          <t>&lt;[[TCDeals] - [TC Property Current Stage (Seq: 1)] Oper Snow Removal - Both]&gt;</t>
        </r>
      </text>
    </comment>
    <comment ref="D19" authorId="0" shapeId="0">
      <text>
        <r>
          <rPr>
            <b/>
            <sz val="9"/>
            <color indexed="81"/>
            <rFont val="Tahoma"/>
            <family val="2"/>
          </rPr>
          <t>&lt;[[TCDeals] - [TC Property Current Stage (Seq: 1)] Oper Trash Removal - Both]&gt;</t>
        </r>
      </text>
    </comment>
    <comment ref="D20" authorId="0" shapeId="0">
      <text>
        <r>
          <rPr>
            <b/>
            <sz val="9"/>
            <color indexed="81"/>
            <rFont val="Tahoma"/>
            <family val="2"/>
          </rPr>
          <t>&lt;[[TCDeals] - [TC Property Current Stage (Seq: 1)] Oper Misc - Both]&gt;</t>
        </r>
      </text>
    </comment>
    <comment ref="H21" authorId="0" shapeId="0">
      <text>
        <r>
          <rPr>
            <b/>
            <sz val="9"/>
            <color indexed="81"/>
            <rFont val="Tahoma"/>
            <family val="2"/>
          </rPr>
          <t>&lt;[[TCDeals] - [TC Property Current Stage (Seq: 1)] TI Real Estate Taxes - Both]&gt;</t>
        </r>
      </text>
    </comment>
    <comment ref="H22" authorId="0" shapeId="0">
      <text>
        <r>
          <rPr>
            <b/>
            <sz val="9"/>
            <color indexed="81"/>
            <rFont val="Tahoma"/>
            <family val="2"/>
          </rPr>
          <t>&lt;[[TCDeals] - [TC Property Current Stage (Seq: 1)] TI Prop Liability Insurance - Both]&gt;</t>
        </r>
      </text>
    </comment>
    <comment ref="H23" authorId="0" shapeId="0">
      <text>
        <r>
          <rPr>
            <b/>
            <sz val="9"/>
            <color indexed="81"/>
            <rFont val="Tahoma"/>
            <family val="2"/>
          </rPr>
          <t>&lt;[[TCDeals] - [TC Property Current Stage (Seq: 1)] TI Payroll Taxes - Both]&gt;</t>
        </r>
      </text>
    </comment>
    <comment ref="D24" authorId="0" shapeId="0">
      <text>
        <r>
          <rPr>
            <b/>
            <sz val="9"/>
            <color indexed="81"/>
            <rFont val="Tahoma"/>
            <family val="2"/>
          </rPr>
          <t>&lt;[[TCDeals] - [TC Property Current Stage (Seq: 1)] Utilities Electricity - Both]&gt;</t>
        </r>
      </text>
    </comment>
    <comment ref="H24" authorId="0" shapeId="0">
      <text>
        <r>
          <rPr>
            <b/>
            <sz val="9"/>
            <color indexed="81"/>
            <rFont val="Tahoma"/>
            <family val="2"/>
          </rPr>
          <t>&lt;[[TCDeals] - [TC Property Current Stage (Seq: 1)] TI Fidelity Bond - Both]&gt;</t>
        </r>
      </text>
    </comment>
    <comment ref="D25" authorId="0" shapeId="0">
      <text>
        <r>
          <rPr>
            <b/>
            <sz val="9"/>
            <color indexed="81"/>
            <rFont val="Tahoma"/>
            <family val="2"/>
          </rPr>
          <t>&lt;[[TCDeals] - [TC Property Current Stage (Seq: 1)] Utilities Water - Both]&gt;</t>
        </r>
      </text>
    </comment>
    <comment ref="H25" authorId="0" shapeId="0">
      <text>
        <r>
          <rPr>
            <b/>
            <sz val="9"/>
            <color indexed="81"/>
            <rFont val="Tahoma"/>
            <family val="2"/>
          </rPr>
          <t>&lt;[[TCDeals] - [TC Property Current Stage (Seq: 1)] TI Workmans Comp - Both]&gt;</t>
        </r>
      </text>
    </comment>
    <comment ref="D26" authorId="0" shapeId="0">
      <text>
        <r>
          <rPr>
            <b/>
            <sz val="9"/>
            <color indexed="81"/>
            <rFont val="Tahoma"/>
            <family val="2"/>
          </rPr>
          <t>&lt;[[TCDeals] - [TC Property Current Stage (Seq: 1)] Utilities Gas - Both]&gt;</t>
        </r>
      </text>
    </comment>
    <comment ref="H26" authorId="0" shapeId="0">
      <text>
        <r>
          <rPr>
            <b/>
            <sz val="9"/>
            <color indexed="81"/>
            <rFont val="Tahoma"/>
            <family val="2"/>
          </rPr>
          <t>&lt;[[TCDeals] - [TC Property Current Stage (Seq: 1)] TI Health Ins - Both]&gt;</t>
        </r>
      </text>
    </comment>
    <comment ref="D27" authorId="0" shapeId="0">
      <text>
        <r>
          <rPr>
            <b/>
            <sz val="9"/>
            <color indexed="81"/>
            <rFont val="Tahoma"/>
            <family val="2"/>
          </rPr>
          <t>&lt;[[TCDeals] - [TC Property Current Stage (Seq: 1)] Utilities Sewer - Both]&gt;</t>
        </r>
      </text>
    </comment>
    <comment ref="H27" authorId="0" shapeId="0">
      <text>
        <r>
          <rPr>
            <b/>
            <sz val="9"/>
            <color indexed="81"/>
            <rFont val="Tahoma"/>
            <family val="2"/>
          </rPr>
          <t>&lt;[[TCDeals] - [TC Property Current Stage (Seq: 1)] TI Misc - Both]&gt;</t>
        </r>
      </text>
    </comment>
    <comment ref="D28" authorId="0" shapeId="0">
      <text>
        <r>
          <rPr>
            <b/>
            <sz val="9"/>
            <color indexed="81"/>
            <rFont val="Tahoma"/>
            <family val="2"/>
          </rPr>
          <t>&lt;[[TCDeals] - [TC Property Current Stage (Seq: 1)] Utilities Fuel Oil - Both]&gt;</t>
        </r>
      </text>
    </comment>
    <comment ref="H28" authorId="0" shapeId="0">
      <text>
        <r>
          <rPr>
            <b/>
            <sz val="9"/>
            <color indexed="81"/>
            <rFont val="Tahoma"/>
            <family val="2"/>
          </rPr>
          <t>&lt;[[TCDeals] - [TC Property Current Stage (Seq: 1)] TI Other Insurance - Both]&gt;</t>
        </r>
      </text>
    </comment>
    <comment ref="H33" authorId="0" shapeId="0">
      <text>
        <r>
          <rPr>
            <b/>
            <sz val="9"/>
            <color indexed="81"/>
            <rFont val="Tahoma"/>
            <family val="2"/>
          </rPr>
          <t>&lt;[[TCDeals] - [TC Property Current Stage (Seq: 1)] Replacement Reserves - Both]&gt;</t>
        </r>
      </text>
    </comment>
  </commentList>
</comments>
</file>

<file path=xl/comments13.xml><?xml version="1.0" encoding="utf-8"?>
<comments xmlns="http://schemas.openxmlformats.org/spreadsheetml/2006/main">
  <authors>
    <author>Michael Leary</author>
  </authors>
  <commentList>
    <comment ref="B5" authorId="0" shapeId="0">
      <text>
        <r>
          <rPr>
            <b/>
            <sz val="9"/>
            <color indexed="81"/>
            <rFont val="Tahoma"/>
            <family val="2"/>
          </rPr>
          <t>&lt;[[TCDeals] - [TC Property Current Stage (Seq: 1)] - [Property Points (Seq: 1)] Construction Lender Name - Both]&gt;</t>
        </r>
      </text>
    </comment>
    <comment ref="G5" authorId="0" shapeId="0">
      <text>
        <r>
          <rPr>
            <b/>
            <sz val="9"/>
            <color indexed="81"/>
            <rFont val="Tahoma"/>
            <family val="2"/>
          </rPr>
          <t>&lt;[[TCDeals] - [TC Property Current Stage (Seq: 1)] - [Property Points (Seq: 1)] Loan Amount - Both]&gt;</t>
        </r>
      </text>
    </comment>
    <comment ref="I5" authorId="0" shapeId="0">
      <text>
        <r>
          <rPr>
            <b/>
            <sz val="9"/>
            <color indexed="81"/>
            <rFont val="Tahoma"/>
            <family val="2"/>
          </rPr>
          <t>&lt;[[TCDeals] - [TC Property Current Stage (Seq: 1)] - [Property Points (Seq: 1)] Interest Rate - Both]&gt;</t>
        </r>
      </text>
    </comment>
    <comment ref="K5" authorId="0" shapeId="0">
      <text>
        <r>
          <rPr>
            <b/>
            <sz val="9"/>
            <color indexed="81"/>
            <rFont val="Tahoma"/>
            <family val="2"/>
          </rPr>
          <t>&lt;[[TCDeals] - [TC Property Current Stage (Seq: 1)] - [Property Points (Seq: 1)] Lender Contact Name - Both]&gt;</t>
        </r>
      </text>
    </comment>
    <comment ref="M5" authorId="0" shapeId="0">
      <text>
        <r>
          <rPr>
            <b/>
            <sz val="9"/>
            <color indexed="81"/>
            <rFont val="Tahoma"/>
            <family val="2"/>
          </rPr>
          <t>&lt;[[TCDeals] - [TC Property Current Stage (Seq: 1)] - [Property Points (Seq: 1)] Lender Contact Phone - Both]&gt;</t>
        </r>
      </text>
    </comment>
    <comment ref="B23" authorId="0" shapeId="0">
      <text>
        <r>
          <rPr>
            <b/>
            <sz val="9"/>
            <color indexed="81"/>
            <rFont val="Tahoma"/>
            <family val="2"/>
          </rPr>
          <t>&lt;[[TCDeals] - [TC Property Current Stage (Seq: 1)] - [Property Financing - Permanent (Seq: 1)] Financing Type - Both]&gt;</t>
        </r>
      </text>
    </comment>
    <comment ref="E23" authorId="0" shapeId="0">
      <text>
        <r>
          <rPr>
            <b/>
            <sz val="9"/>
            <color indexed="81"/>
            <rFont val="Tahoma"/>
            <family val="2"/>
          </rPr>
          <t>&lt;[[TCDeals] - [TC Property Current Stage (Seq: 1)] - [Property Financing - Permanent (Seq: 1)] Source Name - Both]&gt;</t>
        </r>
      </text>
    </comment>
    <comment ref="G23" authorId="0" shapeId="0">
      <text>
        <r>
          <rPr>
            <b/>
            <sz val="9"/>
            <color indexed="81"/>
            <rFont val="Tahoma"/>
            <family val="2"/>
          </rPr>
          <t>&lt;[[TCDeals] - [TC Property Current Stage (Seq: 1)] - [Property Financing - Permanent (Seq: 1)] Amount - Both]&gt;</t>
        </r>
      </text>
    </comment>
    <comment ref="I23" authorId="0" shapeId="0">
      <text>
        <r>
          <rPr>
            <b/>
            <sz val="9"/>
            <color indexed="81"/>
            <rFont val="Tahoma"/>
            <family val="2"/>
          </rPr>
          <t>&lt;[[TCDeals] - [TC Property Current Stage (Seq: 1)] - [Property Financing - Permanent (Seq: 1)] Interest Rate - Both]&gt;</t>
        </r>
      </text>
    </comment>
    <comment ref="K23" authorId="0" shapeId="0">
      <text>
        <r>
          <rPr>
            <b/>
            <sz val="9"/>
            <color indexed="81"/>
            <rFont val="Tahoma"/>
            <family val="2"/>
          </rPr>
          <t>&lt;[[TCDeals] - [TC Property Current Stage (Seq: 1)] - [Property Financing - Permanent (Seq: 1)] Num Amort Years - Both]&gt;</t>
        </r>
      </text>
    </comment>
    <comment ref="M23" authorId="0" shapeId="0">
      <text>
        <r>
          <rPr>
            <b/>
            <sz val="9"/>
            <color indexed="81"/>
            <rFont val="Tahoma"/>
            <family val="2"/>
          </rPr>
          <t>&lt;[[TCDeals] - [TC Property Current Stage (Seq: 1)] - [Property Financing - Permanent (Seq: 1)] Loan Term - Both]&gt;</t>
        </r>
      </text>
    </comment>
    <comment ref="B24" authorId="0" shapeId="0">
      <text>
        <r>
          <rPr>
            <b/>
            <sz val="9"/>
            <color indexed="81"/>
            <rFont val="Tahoma"/>
            <family val="2"/>
          </rPr>
          <t>&lt;[[TCDeals] - [TC Property Current Stage (Seq: 1)] - [Property Financing - Permanent (Seq: 2)] Financing Type - Both]&gt;</t>
        </r>
      </text>
    </comment>
    <comment ref="E24" authorId="0" shapeId="0">
      <text>
        <r>
          <rPr>
            <b/>
            <sz val="9"/>
            <color indexed="81"/>
            <rFont val="Tahoma"/>
            <family val="2"/>
          </rPr>
          <t>&lt;[[TCDeals] - [TC Property Current Stage (Seq: 1)] - [Property Financing - Permanent (Seq: 2)] Source Name - Both]&gt;</t>
        </r>
      </text>
    </comment>
    <comment ref="G24" authorId="0" shapeId="0">
      <text>
        <r>
          <rPr>
            <b/>
            <sz val="9"/>
            <color indexed="81"/>
            <rFont val="Tahoma"/>
            <family val="2"/>
          </rPr>
          <t>&lt;[[TCDeals] - [TC Property Current Stage (Seq: 1)] - [Property Financing - Permanent (Seq: 2)] Amount - Both]&gt;</t>
        </r>
      </text>
    </comment>
    <comment ref="I24" authorId="0" shapeId="0">
      <text>
        <r>
          <rPr>
            <b/>
            <sz val="9"/>
            <color indexed="81"/>
            <rFont val="Tahoma"/>
            <family val="2"/>
          </rPr>
          <t>&lt;[[TCDeals] - [TC Property Current Stage (Seq: 1)] - [Property Financing - Permanent (Seq: 2)] Interest Rate - Both]&gt;</t>
        </r>
      </text>
    </comment>
    <comment ref="K24" authorId="0" shapeId="0">
      <text>
        <r>
          <rPr>
            <b/>
            <sz val="9"/>
            <color indexed="81"/>
            <rFont val="Tahoma"/>
            <family val="2"/>
          </rPr>
          <t>&lt;[[TCDeals] - [TC Property Current Stage (Seq: 1)] - [Property Financing - Permanent (Seq: 2)] Num Amort Years - Both]&gt;</t>
        </r>
      </text>
    </comment>
    <comment ref="M24" authorId="0" shapeId="0">
      <text>
        <r>
          <rPr>
            <b/>
            <sz val="9"/>
            <color indexed="81"/>
            <rFont val="Tahoma"/>
            <family val="2"/>
          </rPr>
          <t>&lt;[[TCDeals] - [TC Property Current Stage (Seq: 1)] - [Property Financing - Permanent (Seq: 2)] Loan Term - Both]&gt;</t>
        </r>
      </text>
    </comment>
    <comment ref="B25" authorId="0" shapeId="0">
      <text>
        <r>
          <rPr>
            <b/>
            <sz val="9"/>
            <color indexed="81"/>
            <rFont val="Tahoma"/>
            <family val="2"/>
          </rPr>
          <t>&lt;[[TCDeals] - [TC Property Current Stage (Seq: 1)] - [Property Financing - Permanent (Seq: 3)] Financing Type - Both]&gt;</t>
        </r>
      </text>
    </comment>
    <comment ref="E25" authorId="0" shapeId="0">
      <text>
        <r>
          <rPr>
            <b/>
            <sz val="9"/>
            <color indexed="81"/>
            <rFont val="Tahoma"/>
            <family val="2"/>
          </rPr>
          <t>&lt;[[TCDeals] - [TC Property Current Stage (Seq: 1)] - [Property Financing - Permanent (Seq: 3)] Source Name - Both]&gt;</t>
        </r>
      </text>
    </comment>
    <comment ref="G25" authorId="0" shapeId="0">
      <text>
        <r>
          <rPr>
            <b/>
            <sz val="9"/>
            <color indexed="81"/>
            <rFont val="Tahoma"/>
            <family val="2"/>
          </rPr>
          <t>&lt;[[TCDeals] - [TC Property Current Stage (Seq: 1)] - [Property Financing - Permanent (Seq: 3)] Amount - Both]&gt;</t>
        </r>
      </text>
    </comment>
    <comment ref="I25" authorId="0" shapeId="0">
      <text>
        <r>
          <rPr>
            <b/>
            <sz val="9"/>
            <color indexed="81"/>
            <rFont val="Tahoma"/>
            <family val="2"/>
          </rPr>
          <t>&lt;[[TCDeals] - [TC Property Current Stage (Seq: 1)] - [Property Financing - Permanent (Seq: 3)] Interest Rate - Both]&gt;</t>
        </r>
      </text>
    </comment>
    <comment ref="K25" authorId="0" shapeId="0">
      <text>
        <r>
          <rPr>
            <b/>
            <sz val="9"/>
            <color indexed="81"/>
            <rFont val="Tahoma"/>
            <family val="2"/>
          </rPr>
          <t>&lt;[[TCDeals] - [TC Property Current Stage (Seq: 1)] - [Property Financing - Permanent (Seq: 3)] Num Amort Years - Both]&gt;</t>
        </r>
      </text>
    </comment>
    <comment ref="M25" authorId="0" shapeId="0">
      <text>
        <r>
          <rPr>
            <b/>
            <sz val="9"/>
            <color indexed="81"/>
            <rFont val="Tahoma"/>
            <family val="2"/>
          </rPr>
          <t>&lt;[[TCDeals] - [TC Property Current Stage (Seq: 1)] - [Property Financing - Permanent (Seq: 3)] Loan Term - Both]&gt;</t>
        </r>
      </text>
    </comment>
    <comment ref="B26" authorId="0" shapeId="0">
      <text>
        <r>
          <rPr>
            <b/>
            <sz val="9"/>
            <color indexed="81"/>
            <rFont val="Tahoma"/>
            <family val="2"/>
          </rPr>
          <t>&lt;[[TCDeals] - [TC Property Current Stage (Seq: 1)] - [Property Financing - Permanent (Seq: 4)] Financing Type - Both]&gt;</t>
        </r>
      </text>
    </comment>
    <comment ref="E26" authorId="0" shapeId="0">
      <text>
        <r>
          <rPr>
            <b/>
            <sz val="9"/>
            <color indexed="81"/>
            <rFont val="Tahoma"/>
            <family val="2"/>
          </rPr>
          <t>&lt;[[TCDeals] - [TC Property Current Stage (Seq: 1)] - [Property Financing - Permanent (Seq: 4)] Source Name - Both]&gt;</t>
        </r>
      </text>
    </comment>
    <comment ref="G26" authorId="0" shapeId="0">
      <text>
        <r>
          <rPr>
            <b/>
            <sz val="9"/>
            <color indexed="81"/>
            <rFont val="Tahoma"/>
            <family val="2"/>
          </rPr>
          <t>&lt;[[TCDeals] - [TC Property Current Stage (Seq: 1)] - [Property Financing - Permanent (Seq: 4)] Amount - Both]&gt;</t>
        </r>
      </text>
    </comment>
    <comment ref="I26" authorId="0" shapeId="0">
      <text>
        <r>
          <rPr>
            <b/>
            <sz val="9"/>
            <color indexed="81"/>
            <rFont val="Tahoma"/>
            <family val="2"/>
          </rPr>
          <t>&lt;[[TCDeals] - [TC Property Current Stage (Seq: 1)] - [Property Financing - Permanent (Seq: 4)] Interest Rate - Both]&gt;</t>
        </r>
      </text>
    </comment>
    <comment ref="K26" authorId="0" shapeId="0">
      <text>
        <r>
          <rPr>
            <b/>
            <sz val="9"/>
            <color indexed="81"/>
            <rFont val="Tahoma"/>
            <family val="2"/>
          </rPr>
          <t>&lt;[[TCDeals] - [TC Property Current Stage (Seq: 1)] - [Property Financing - Permanent (Seq: 4)] Num Amort Years - Both]&gt;</t>
        </r>
      </text>
    </comment>
    <comment ref="M26" authorId="0" shapeId="0">
      <text>
        <r>
          <rPr>
            <b/>
            <sz val="9"/>
            <color indexed="81"/>
            <rFont val="Tahoma"/>
            <family val="2"/>
          </rPr>
          <t>&lt;[[TCDeals] - [TC Property Current Stage (Seq: 1)] - [Property Financing - Permanent (Seq: 4)] Loan Term - Both]&gt;</t>
        </r>
      </text>
    </comment>
    <comment ref="G27" authorId="0" shapeId="0">
      <text>
        <r>
          <rPr>
            <b/>
            <sz val="9"/>
            <color indexed="81"/>
            <rFont val="Tahoma"/>
            <family val="2"/>
          </rPr>
          <t>&lt;[[TCDeals] - [TC Property Current Stage (Seq: 1)] Total Grant Amount - Both]&gt;</t>
        </r>
      </text>
    </comment>
    <comment ref="G28" authorId="0" shapeId="0">
      <text>
        <r>
          <rPr>
            <b/>
            <sz val="9"/>
            <color indexed="81"/>
            <rFont val="Tahoma"/>
            <family val="2"/>
          </rPr>
          <t>&lt;[[TCDeals] - [TC Property Current Stage (Seq: 1)] Fed Historic Credit Equity - Both]&gt;</t>
        </r>
      </text>
    </comment>
    <comment ref="G29" authorId="0" shapeId="0">
      <text>
        <r>
          <rPr>
            <b/>
            <sz val="9"/>
            <color indexed="81"/>
            <rFont val="Tahoma"/>
            <family val="2"/>
          </rPr>
          <t>&lt;[[TCDeals] - [TC Property Current Stage (Seq: 1)] Cash Inv Equity - Both]&gt;</t>
        </r>
      </text>
    </comment>
    <comment ref="G30" authorId="0" shapeId="0">
      <text>
        <r>
          <rPr>
            <b/>
            <sz val="9"/>
            <color indexed="81"/>
            <rFont val="Tahoma"/>
            <family val="2"/>
          </rPr>
          <t>&lt;[[TCDeals] - [TC Property Current Stage (Seq: 1)] Land Bldg Equity - Both]&gt;</t>
        </r>
      </text>
    </comment>
    <comment ref="G31" authorId="0" shapeId="0">
      <text>
        <r>
          <rPr>
            <b/>
            <sz val="9"/>
            <color indexed="81"/>
            <rFont val="Tahoma"/>
            <family val="2"/>
          </rPr>
          <t>&lt;[[TCDeals] - [TC Property Current Stage (Seq: 1)] Deferred Dev Fee - Both]&gt;</t>
        </r>
      </text>
    </comment>
    <comment ref="G32" authorId="0" shapeId="0">
      <text>
        <r>
          <rPr>
            <b/>
            <sz val="9"/>
            <color indexed="81"/>
            <rFont val="Tahoma"/>
            <family val="2"/>
          </rPr>
          <t>&lt;[[TCDeals] - [TC Property Current Stage (Seq: 1)] Equity Gap - Both]&gt;</t>
        </r>
      </text>
    </comment>
    <comment ref="O32" authorId="0" shapeId="0">
      <text>
        <r>
          <rPr>
            <b/>
            <sz val="9"/>
            <color indexed="81"/>
            <rFont val="Tahoma"/>
            <family val="2"/>
          </rPr>
          <t>&lt;[[TCDeals] - [TC Property Current Stage (Seq: 1)] Annual Credit Required - Both]&gt;</t>
        </r>
      </text>
    </comment>
  </commentList>
</comments>
</file>

<file path=xl/comments14.xml><?xml version="1.0" encoding="utf-8"?>
<comments xmlns="http://schemas.openxmlformats.org/spreadsheetml/2006/main">
  <authors>
    <author>Michael Leary</author>
  </authors>
  <commentList>
    <comment ref="H4" authorId="0" shapeId="0">
      <text>
        <r>
          <rPr>
            <b/>
            <sz val="9"/>
            <color indexed="81"/>
            <rFont val="Tahoma"/>
            <family val="2"/>
          </rPr>
          <t>&lt;[[TCDeals] - [TC Property Current Stage (Seq: 1)] - [Property Financing - Permanent (Seq: 1)] Contact Name - Both]&gt;</t>
        </r>
      </text>
    </comment>
    <comment ref="H5" authorId="0" shapeId="0">
      <text>
        <r>
          <rPr>
            <b/>
            <sz val="9"/>
            <color indexed="81"/>
            <rFont val="Tahoma"/>
            <family val="2"/>
          </rPr>
          <t>&lt;[[TCDeals] - [TC Property Current Stage (Seq: 1)] - [Property Financing - Permanent (Seq: 2)] Contact Name - Both]&gt;</t>
        </r>
      </text>
    </comment>
    <comment ref="H6" authorId="0" shapeId="0">
      <text>
        <r>
          <rPr>
            <b/>
            <sz val="9"/>
            <color indexed="81"/>
            <rFont val="Tahoma"/>
            <family val="2"/>
          </rPr>
          <t>&lt;[[TCDeals] - [TC Property Current Stage (Seq: 1)] - [Property Financing - Permanent (Seq: 3)] Contact Name - Both]&gt;</t>
        </r>
      </text>
    </comment>
    <comment ref="H7" authorId="0" shapeId="0">
      <text>
        <r>
          <rPr>
            <b/>
            <sz val="9"/>
            <color indexed="81"/>
            <rFont val="Tahoma"/>
            <family val="2"/>
          </rPr>
          <t>&lt;[[TCDeals] - [TC Property Current Stage (Seq: 1)] - [Property Financing - Permanent (Seq: 4)] Contact Name - Both]&gt;</t>
        </r>
      </text>
    </comment>
  </commentList>
</comments>
</file>

<file path=xl/comments15.xml><?xml version="1.0" encoding="utf-8"?>
<comments xmlns="http://schemas.openxmlformats.org/spreadsheetml/2006/main">
  <authors>
    <author>Michael Leary</author>
  </authors>
  <commentList>
    <comment ref="G11" authorId="0" shapeId="0">
      <text>
        <r>
          <rPr>
            <b/>
            <sz val="9"/>
            <color indexed="81"/>
            <rFont val="Tahoma"/>
            <family val="2"/>
          </rPr>
          <t>&lt;[[TCDeals] - [TC Property Current Stage (Seq: 1)] Annual EGI Low Income Units - Both]&gt;</t>
        </r>
      </text>
    </comment>
    <comment ref="G14" authorId="0" shapeId="0">
      <text>
        <r>
          <rPr>
            <b/>
            <sz val="9"/>
            <color indexed="81"/>
            <rFont val="Tahoma"/>
            <family val="2"/>
          </rPr>
          <t>&lt;[[TCDeals] - [TC Property Current Stage (Seq: 1)] Annual EGI Market Units - Both]&gt;</t>
        </r>
      </text>
    </comment>
    <comment ref="E23" authorId="0" shapeId="0">
      <text>
        <r>
          <rPr>
            <b/>
            <sz val="9"/>
            <color indexed="81"/>
            <rFont val="Tahoma"/>
            <family val="2"/>
          </rPr>
          <t>&lt;[[TCDeals] - [TC Property Current Stage (Seq: 1)] - [Property Financing - Permanent (Seq: 1)] Annual Debt Svc Cost - Both]&gt;</t>
        </r>
      </text>
    </comment>
    <comment ref="E25" authorId="0" shapeId="0">
      <text>
        <r>
          <rPr>
            <b/>
            <sz val="9"/>
            <color indexed="81"/>
            <rFont val="Tahoma"/>
            <family val="2"/>
          </rPr>
          <t>&lt;[[TCDeals] - [TC Property Current Stage (Seq: 1)] - [Property Financing - Permanent (Seq: 2)] Annual Debt Svc Cost - Both]&gt;</t>
        </r>
      </text>
    </comment>
    <comment ref="E26" authorId="0" shapeId="0">
      <text>
        <r>
          <rPr>
            <b/>
            <sz val="9"/>
            <color indexed="81"/>
            <rFont val="Tahoma"/>
            <family val="2"/>
          </rPr>
          <t>&lt;[[TCDeals] - [TC Property Current Stage (Seq: 1)] - [Property Financing - Permanent (Seq: 3)] Annual Debt Svc Cost - Both]&gt;</t>
        </r>
      </text>
    </comment>
    <comment ref="E27" authorId="0" shapeId="0">
      <text>
        <r>
          <rPr>
            <b/>
            <sz val="9"/>
            <color indexed="81"/>
            <rFont val="Tahoma"/>
            <family val="2"/>
          </rPr>
          <t>&lt;[[TCDeals] - [TC Property Current Stage (Seq: 1)] - [Property Financing - Permanent (Seq: 4)] Annual Debt Svc Cost - Both]&gt;</t>
        </r>
      </text>
    </comment>
    <comment ref="E28" authorId="0" shapeId="0">
      <text>
        <r>
          <rPr>
            <b/>
            <sz val="9"/>
            <color indexed="81"/>
            <rFont val="Tahoma"/>
            <family val="2"/>
          </rPr>
          <t>&lt;[[TCDeals] - [TC Property Current Stage (Seq: 1)] Debt Coverage Ratio Year 1 - Both]&gt;</t>
        </r>
      </text>
    </comment>
  </commentList>
</comments>
</file>

<file path=xl/comments16.xml><?xml version="1.0" encoding="utf-8"?>
<comments xmlns="http://schemas.openxmlformats.org/spreadsheetml/2006/main">
  <authors>
    <author>Michael Leary</author>
  </authors>
  <commentList>
    <comment ref="D40" authorId="0" shapeId="0">
      <text>
        <r>
          <rPr>
            <b/>
            <sz val="9"/>
            <color indexed="81"/>
            <rFont val="Tahoma"/>
            <family val="2"/>
          </rPr>
          <t>&lt;[[TCDeals] - [TC Construction Control (Seq: 1)] Construction Begin Date - Both]&gt;</t>
        </r>
      </text>
    </comment>
    <comment ref="D41" authorId="0" shapeId="0">
      <text>
        <r>
          <rPr>
            <b/>
            <sz val="9"/>
            <color indexed="81"/>
            <rFont val="Tahoma"/>
            <family val="2"/>
          </rPr>
          <t>&lt;[[TCDeals] - [TC Construction Control (Seq: 1)] Anticipated Completion Date - Both]&gt;</t>
        </r>
      </text>
    </comment>
    <comment ref="E41" authorId="0" shapeId="0">
      <text>
        <r>
          <rPr>
            <b/>
            <sz val="9"/>
            <color indexed="81"/>
            <rFont val="Tahoma"/>
            <family val="2"/>
          </rPr>
          <t>&lt;[[TCDeals] - [TC Property Current Stage (Seq: 1)] Construction Months - Both]&gt;</t>
        </r>
      </text>
    </comment>
  </commentList>
</comments>
</file>

<file path=xl/comments17.xml><?xml version="1.0" encoding="utf-8"?>
<comments xmlns="http://schemas.openxmlformats.org/spreadsheetml/2006/main">
  <authors>
    <author>Michael Leary</author>
  </authors>
  <commentList>
    <comment ref="R44" authorId="0" shapeId="0">
      <text>
        <r>
          <rPr>
            <b/>
            <sz val="9"/>
            <color indexed="81"/>
            <rFont val="Tahoma"/>
            <family val="2"/>
          </rPr>
          <t>&lt;[[TCDeals] - [TC Property Current Stage (Seq: 1)] Appraised Value Land - Both]&gt;</t>
        </r>
      </text>
    </comment>
    <comment ref="R45" authorId="0" shapeId="0">
      <text>
        <r>
          <rPr>
            <b/>
            <sz val="9"/>
            <color indexed="81"/>
            <rFont val="Tahoma"/>
            <family val="2"/>
          </rPr>
          <t>&lt;[[TCDeals] - [TC Property Current Stage (Seq: 1)] Appraised Value Bldg - Both]&gt;</t>
        </r>
      </text>
    </comment>
  </commentList>
</comments>
</file>

<file path=xl/comments2.xml><?xml version="1.0" encoding="utf-8"?>
<comments xmlns="http://schemas.openxmlformats.org/spreadsheetml/2006/main">
  <authors>
    <author>Michael Leary</author>
  </authors>
  <commentList>
    <comment ref="G2" authorId="0" shapeId="0">
      <text>
        <r>
          <rPr>
            <b/>
            <sz val="9"/>
            <color indexed="81"/>
            <rFont val="Tahoma"/>
            <family val="2"/>
          </rPr>
          <t>&lt;[[TCDeals] - [TC Property Current Stage (Seq: 1)] Owner Name - Both]&gt;</t>
        </r>
      </text>
    </comment>
    <comment ref="Q2" authorId="0" shapeId="0">
      <text>
        <r>
          <rPr>
            <b/>
            <sz val="9"/>
            <color indexed="81"/>
            <rFont val="Tahoma"/>
            <family val="2"/>
          </rPr>
          <t>&lt;[[TCDeals] - [TC Property Current Stage (Seq: 1)] Owner Fed Tax Id Number - Both]&gt;</t>
        </r>
      </text>
    </comment>
    <comment ref="G4" authorId="0" shapeId="0">
      <text>
        <r>
          <rPr>
            <b/>
            <sz val="9"/>
            <color indexed="81"/>
            <rFont val="Tahoma"/>
            <family val="2"/>
          </rPr>
          <t>&lt;[[TCDeals] - [TC Property Current Stage (Seq: 1)] Owner Contact First Name - Both]&gt;</t>
        </r>
      </text>
    </comment>
    <comment ref="K4" authorId="0" shapeId="0">
      <text>
        <r>
          <rPr>
            <b/>
            <sz val="9"/>
            <color indexed="81"/>
            <rFont val="Tahoma"/>
            <family val="2"/>
          </rPr>
          <t>&lt;[[TCDeals] - [TC Property Current Stage (Seq: 1)] Owner Contact Middle Name - Both]&gt;</t>
        </r>
      </text>
    </comment>
    <comment ref="M4" authorId="0" shapeId="0">
      <text>
        <r>
          <rPr>
            <b/>
            <sz val="9"/>
            <color indexed="81"/>
            <rFont val="Tahoma"/>
            <family val="2"/>
          </rPr>
          <t>&lt;[[TCDeals] - [TC Property Current Stage (Seq: 1)] Owner Contact Last Name - Both]&gt;</t>
        </r>
      </text>
    </comment>
    <comment ref="G6" authorId="0" shapeId="0">
      <text>
        <r>
          <rPr>
            <b/>
            <sz val="9"/>
            <color indexed="81"/>
            <rFont val="Tahoma"/>
            <family val="2"/>
          </rPr>
          <t>&lt;[[TCDeals] - [TC Property Current Stage (Seq: 1)] Owner Address - Both]&gt;</t>
        </r>
      </text>
    </comment>
    <comment ref="M6" authorId="0" shapeId="0">
      <text>
        <r>
          <rPr>
            <b/>
            <sz val="9"/>
            <color indexed="81"/>
            <rFont val="Tahoma"/>
            <family val="2"/>
          </rPr>
          <t>&lt;[[TCDeals] - [TC Property Current Stage (Seq: 1)] Owner City - Both]&gt;</t>
        </r>
      </text>
    </comment>
    <comment ref="P6" authorId="0" shapeId="0">
      <text>
        <r>
          <rPr>
            <b/>
            <sz val="9"/>
            <color indexed="81"/>
            <rFont val="Tahoma"/>
            <family val="2"/>
          </rPr>
          <t>&lt;[[TCDeals] - [TC Property Current Stage (Seq: 1)] Owner State - Both]&gt;</t>
        </r>
      </text>
    </comment>
    <comment ref="R6" authorId="0" shapeId="0">
      <text>
        <r>
          <rPr>
            <b/>
            <sz val="9"/>
            <color indexed="81"/>
            <rFont val="Tahoma"/>
            <family val="2"/>
          </rPr>
          <t>&lt;[[TCDeals] - [TC Property Current Stage (Seq: 1)] Owner Zip - Both]&gt;</t>
        </r>
      </text>
    </comment>
    <comment ref="G7" authorId="0" shapeId="0">
      <text>
        <r>
          <rPr>
            <b/>
            <sz val="9"/>
            <color indexed="81"/>
            <rFont val="Tahoma"/>
            <family val="2"/>
          </rPr>
          <t>&lt;[[TCDeals] - [TC Property Current Stage (Seq: 1)] Owner Phone - Both]&gt;</t>
        </r>
      </text>
    </comment>
    <comment ref="N7" authorId="0" shapeId="0">
      <text>
        <r>
          <rPr>
            <b/>
            <sz val="9"/>
            <color indexed="81"/>
            <rFont val="Tahoma"/>
            <family val="2"/>
          </rPr>
          <t>&lt;[[TCDeals] - [TC Property Current Stage (Seq: 1)] Owner Email - Both]&gt;</t>
        </r>
      </text>
    </comment>
    <comment ref="F20" authorId="0" shapeId="0">
      <text>
        <r>
          <rPr>
            <b/>
            <sz val="9"/>
            <color indexed="81"/>
            <rFont val="Tahoma"/>
            <family val="2"/>
          </rPr>
          <t>&lt;[[TCDeals] - [TC Property Current Stage (Seq: 1)] Consultant Firm Name - Both]&gt;</t>
        </r>
      </text>
    </comment>
    <comment ref="P20" authorId="0" shapeId="0">
      <text>
        <r>
          <rPr>
            <b/>
            <sz val="9"/>
            <color indexed="81"/>
            <rFont val="Tahoma"/>
            <family val="2"/>
          </rPr>
          <t>&lt;[[TCDeals] - [TC Property Current Stage (Seq: 1)] Is Consultant Related Entity - Both]&gt;</t>
        </r>
      </text>
    </comment>
    <comment ref="F21" authorId="0" shapeId="0">
      <text>
        <r>
          <rPr>
            <b/>
            <sz val="9"/>
            <color indexed="81"/>
            <rFont val="Tahoma"/>
            <family val="2"/>
          </rPr>
          <t>&lt;[[TCDeals] - [TC Property Current Stage (Seq: 1)] Consultant Contact Name - Both]&gt;</t>
        </r>
      </text>
    </comment>
    <comment ref="F25" authorId="0" shapeId="0">
      <text>
        <r>
          <rPr>
            <b/>
            <sz val="9"/>
            <color indexed="81"/>
            <rFont val="Tahoma"/>
            <family val="2"/>
          </rPr>
          <t>&lt;[[TCDeals] - [TC Property Current Stage (Seq: 1)] Contractor Firm Name - Both]&gt;</t>
        </r>
      </text>
    </comment>
    <comment ref="P25" authorId="0" shapeId="0">
      <text>
        <r>
          <rPr>
            <b/>
            <sz val="9"/>
            <color indexed="81"/>
            <rFont val="Tahoma"/>
            <family val="2"/>
          </rPr>
          <t>&lt;[[TCDeals] - [TC Property Current Stage (Seq: 1)] Is Contractor Related Entity - Both]&gt;</t>
        </r>
      </text>
    </comment>
    <comment ref="F26" authorId="0" shapeId="0">
      <text>
        <r>
          <rPr>
            <b/>
            <sz val="9"/>
            <color indexed="81"/>
            <rFont val="Tahoma"/>
            <family val="2"/>
          </rPr>
          <t>&lt;[[TCDeals] - [TC Property Current Stage (Seq: 1)] Contractor Contact Name - Both]&gt;</t>
        </r>
      </text>
    </comment>
    <comment ref="F30" authorId="0" shapeId="0">
      <text>
        <r>
          <rPr>
            <b/>
            <sz val="9"/>
            <color indexed="81"/>
            <rFont val="Tahoma"/>
            <family val="2"/>
          </rPr>
          <t>&lt;[[TCDeals] - [TC Property Current Stage (Seq: 1)] Mgt Entity Firm Name - Both]&gt;</t>
        </r>
      </text>
    </comment>
    <comment ref="P30" authorId="0" shapeId="0">
      <text>
        <r>
          <rPr>
            <b/>
            <sz val="9"/>
            <color indexed="81"/>
            <rFont val="Tahoma"/>
            <family val="2"/>
          </rPr>
          <t>&lt;[[TCDeals] - [TC Property Current Stage (Seq: 1)] Is Mgt Entity Related Entity - Both]&gt;</t>
        </r>
      </text>
    </comment>
    <comment ref="F31" authorId="0" shapeId="0">
      <text>
        <r>
          <rPr>
            <b/>
            <sz val="9"/>
            <color indexed="81"/>
            <rFont val="Tahoma"/>
            <family val="2"/>
          </rPr>
          <t>&lt;[[TCDeals] - [TC Property Current Stage (Seq: 1)] Mgt Entity Contact Name - Both]&gt;</t>
        </r>
      </text>
    </comment>
    <comment ref="F35" authorId="0" shapeId="0">
      <text>
        <r>
          <rPr>
            <b/>
            <sz val="9"/>
            <color indexed="81"/>
            <rFont val="Tahoma"/>
            <family val="2"/>
          </rPr>
          <t>&lt;[[TCDeals] - [TC Property Current Stage (Seq: 1)] Architect Firm Name - Both]&gt;</t>
        </r>
      </text>
    </comment>
    <comment ref="P35" authorId="0" shapeId="0">
      <text>
        <r>
          <rPr>
            <b/>
            <sz val="9"/>
            <color indexed="81"/>
            <rFont val="Tahoma"/>
            <family val="2"/>
          </rPr>
          <t>&lt;[[TCDeals] - [TC Property Current Stage (Seq: 1)] Is Architect Related Entity - Both]&gt;</t>
        </r>
      </text>
    </comment>
    <comment ref="F36" authorId="0" shapeId="0">
      <text>
        <r>
          <rPr>
            <b/>
            <sz val="9"/>
            <color indexed="81"/>
            <rFont val="Tahoma"/>
            <family val="2"/>
          </rPr>
          <t>&lt;[[TCDeals] - [TC Property Current Stage (Seq: 1)] Architect Contact Name - Both]&gt;</t>
        </r>
      </text>
    </comment>
    <comment ref="F45" authorId="0" shapeId="0">
      <text>
        <r>
          <rPr>
            <b/>
            <sz val="9"/>
            <color indexed="81"/>
            <rFont val="Tahoma"/>
            <family val="2"/>
          </rPr>
          <t>&lt;[[TCDeals] - [TC Property Current Stage (Seq: 1)] Tax Accountant Firm Name - Both]&gt;</t>
        </r>
      </text>
    </comment>
    <comment ref="P45" authorId="0" shapeId="0">
      <text>
        <r>
          <rPr>
            <b/>
            <sz val="9"/>
            <color indexed="81"/>
            <rFont val="Tahoma"/>
            <family val="2"/>
          </rPr>
          <t>&lt;[[TCDeals] - [TC Property Current Stage (Seq: 1)] Is Tax Accountant Related Entity - Both]&gt;</t>
        </r>
      </text>
    </comment>
    <comment ref="F46" authorId="0" shapeId="0">
      <text>
        <r>
          <rPr>
            <b/>
            <sz val="9"/>
            <color indexed="81"/>
            <rFont val="Tahoma"/>
            <family val="2"/>
          </rPr>
          <t>&lt;[[TCDeals] - [TC Property Current Stage (Seq: 1)] Tax Accountant Contact Name - Both]&gt;</t>
        </r>
      </text>
    </comment>
  </commentList>
</comments>
</file>

<file path=xl/comments3.xml><?xml version="1.0" encoding="utf-8"?>
<comments xmlns="http://schemas.openxmlformats.org/spreadsheetml/2006/main">
  <authors>
    <author>Michael Leary</author>
  </authors>
  <commentList>
    <comment ref="F5" authorId="0" shapeId="0">
      <text>
        <r>
          <rPr>
            <b/>
            <sz val="9"/>
            <color indexed="81"/>
            <rFont val="Tahoma"/>
            <family val="2"/>
          </rPr>
          <t>&lt;[[TCDeals] - [TC Property Current Stage (Seq: 1)] Non Profit Name - Both]&gt;</t>
        </r>
      </text>
    </comment>
    <comment ref="F6" authorId="0" shapeId="0">
      <text>
        <r>
          <rPr>
            <b/>
            <sz val="9"/>
            <color indexed="81"/>
            <rFont val="Tahoma"/>
            <family val="2"/>
          </rPr>
          <t>&lt;[[TCDeals] - [TC Property Current Stage (Seq: 1)] Non Profit Address - Both]&gt;</t>
        </r>
      </text>
    </comment>
    <comment ref="F7" authorId="0" shapeId="0">
      <text>
        <r>
          <rPr>
            <b/>
            <sz val="9"/>
            <color indexed="81"/>
            <rFont val="Tahoma"/>
            <family val="2"/>
          </rPr>
          <t>&lt;[[TCDeals] - [TC Property Current Stage (Seq: 1)] Non Profit City - Both]&gt;</t>
        </r>
      </text>
    </comment>
    <comment ref="M7" authorId="0" shapeId="0">
      <text>
        <r>
          <rPr>
            <b/>
            <sz val="9"/>
            <color indexed="81"/>
            <rFont val="Tahoma"/>
            <family val="2"/>
          </rPr>
          <t>&lt;[[TCDeals] - [TC Property Current Stage (Seq: 1)] Non Profit State - Both]&gt;</t>
        </r>
      </text>
    </comment>
    <comment ref="O7" authorId="0" shapeId="0">
      <text>
        <r>
          <rPr>
            <b/>
            <sz val="9"/>
            <color indexed="81"/>
            <rFont val="Tahoma"/>
            <family val="2"/>
          </rPr>
          <t>&lt;[[TCDeals] - [TC Property Current Stage (Seq: 1)] Non Profit Zip - Both]&gt;</t>
        </r>
      </text>
    </comment>
    <comment ref="F8" authorId="0" shapeId="0">
      <text>
        <r>
          <rPr>
            <b/>
            <sz val="9"/>
            <color indexed="81"/>
            <rFont val="Tahoma"/>
            <family val="2"/>
          </rPr>
          <t>&lt;[[TCDeals] - [TC Property Current Stage (Seq: 1)] Non Profit Contact - Both]&gt;</t>
        </r>
      </text>
    </comment>
    <comment ref="O8" authorId="0" shapeId="0">
      <text>
        <r>
          <rPr>
            <b/>
            <sz val="9"/>
            <color indexed="81"/>
            <rFont val="Tahoma"/>
            <family val="2"/>
          </rPr>
          <t>&lt;[[TCDeals] - [TC Property Current Stage (Seq: 1)] Non Profit Phone - Both]&gt;</t>
        </r>
      </text>
    </comment>
    <comment ref="O9" authorId="0" shapeId="0">
      <text>
        <r>
          <rPr>
            <b/>
            <sz val="9"/>
            <color indexed="81"/>
            <rFont val="Tahoma"/>
            <family val="2"/>
          </rPr>
          <t>&lt;[[TCDeals] - [TC Property Current Stage (Seq: 1)] Non Profit Contact Email - Both]&gt;</t>
        </r>
      </text>
    </comment>
    <comment ref="E15" authorId="0" shapeId="0">
      <text>
        <r>
          <rPr>
            <b/>
            <sz val="9"/>
            <color indexed="81"/>
            <rFont val="Tahoma"/>
            <family val="2"/>
          </rPr>
          <t>&lt;[[TCDeals] - [TC Property Current Stage (Seq: 1)] Is Non Profit Purchase Option - Both]&gt;</t>
        </r>
      </text>
    </comment>
    <comment ref="E16" authorId="0" shapeId="0">
      <text>
        <r>
          <rPr>
            <b/>
            <sz val="9"/>
            <color indexed="81"/>
            <rFont val="Tahoma"/>
            <family val="2"/>
          </rPr>
          <t>&lt;[[TCDeals] - [TC Property Current Stage (Seq: 1)] Is Non Profit Involvement - Both]&gt;</t>
        </r>
      </text>
    </comment>
    <comment ref="R18" authorId="0" shapeId="0">
      <text>
        <r>
          <rPr>
            <b/>
            <sz val="9"/>
            <color indexed="81"/>
            <rFont val="Tahoma"/>
            <family val="2"/>
          </rPr>
          <t>&lt;[[TCDeals] - [TC Property Current Stage (Seq: 1)] Non Profit Involvement Pct - Both]&gt;</t>
        </r>
      </text>
    </comment>
  </commentList>
</comments>
</file>

<file path=xl/comments4.xml><?xml version="1.0" encoding="utf-8"?>
<comments xmlns="http://schemas.openxmlformats.org/spreadsheetml/2006/main">
  <authors>
    <author>Michael Leary</author>
  </authors>
  <commentList>
    <comment ref="E3" authorId="0" shapeId="0">
      <text>
        <r>
          <rPr>
            <b/>
            <sz val="9"/>
            <color indexed="81"/>
            <rFont val="Tahoma"/>
            <family val="2"/>
          </rPr>
          <t>&lt;[[TCDeals] - [TC Property Current Stage (Seq: 1)] Site Control Type - Both]&gt;</t>
        </r>
      </text>
    </comment>
    <comment ref="M4" authorId="0" shapeId="0">
      <text>
        <r>
          <rPr>
            <b/>
            <sz val="9"/>
            <color indexed="81"/>
            <rFont val="Tahoma"/>
            <family val="2"/>
          </rPr>
          <t>&lt;[[TCDeals] - [TC Property Current Stage (Seq: 1)] Site Control Exp Date - Both]&gt;</t>
        </r>
      </text>
    </comment>
    <comment ref="K5" authorId="0" shapeId="0">
      <text>
        <r>
          <rPr>
            <b/>
            <sz val="9"/>
            <color indexed="81"/>
            <rFont val="Tahoma"/>
            <family val="2"/>
          </rPr>
          <t>&lt;[[TCDeals] - [TC Property Current Stage (Seq: 1)] Site Acreage - Both]&gt;</t>
        </r>
      </text>
    </comment>
    <comment ref="J13" authorId="0" shapeId="0">
      <text>
        <r>
          <rPr>
            <b/>
            <sz val="9"/>
            <color indexed="81"/>
            <rFont val="Tahoma"/>
            <family val="2"/>
          </rPr>
          <t>&lt;[[TCDeals] - [TC Property Current Stage (Seq: 1)] Is Identity Of Interest Sale - Both]&gt;</t>
        </r>
      </text>
    </comment>
    <comment ref="I19" authorId="0" shapeId="0">
      <text>
        <r>
          <rPr>
            <b/>
            <sz val="9"/>
            <color indexed="81"/>
            <rFont val="Tahoma"/>
            <family val="2"/>
          </rPr>
          <t>&lt;[[TCDeals] - [TC Property Current Stage (Seq: 1)] Is Zoned Correctly - Both]&gt;</t>
        </r>
      </text>
    </comment>
  </commentList>
</comments>
</file>

<file path=xl/comments5.xml><?xml version="1.0" encoding="utf-8"?>
<comments xmlns="http://schemas.openxmlformats.org/spreadsheetml/2006/main">
  <authors>
    <author>Michael Leary</author>
  </authors>
  <commentList>
    <comment ref="J16" authorId="0" shapeId="0">
      <text>
        <r>
          <rPr>
            <b/>
            <sz val="9"/>
            <color indexed="81"/>
            <rFont val="Tahoma"/>
            <family val="2"/>
          </rPr>
          <t>&lt;[[TCDeals] - [TC Property Current Stage (Seq: 1)] Total Annual Credit Amount Request - Both]&gt;</t>
        </r>
      </text>
    </comment>
    <comment ref="J17" authorId="0" shapeId="0">
      <text>
        <r>
          <rPr>
            <b/>
            <sz val="9"/>
            <color indexed="81"/>
            <rFont val="Tahoma"/>
            <family val="2"/>
          </rPr>
          <t>&lt;[[TCDeals] - [TC Property Current Stage (Seq: 1)] Fed Historic Credit Amt - Both]&gt;</t>
        </r>
      </text>
    </comment>
    <comment ref="L18" authorId="0" shapeId="0">
      <text>
        <r>
          <rPr>
            <b/>
            <sz val="9"/>
            <color indexed="81"/>
            <rFont val="Tahoma"/>
            <family val="2"/>
          </rPr>
          <t>&lt;[[TCDeals] - [TC Property Current Stage (Seq: 1)] Limited Ptr Contr - Both]&gt;</t>
        </r>
      </text>
    </comment>
    <comment ref="L19" authorId="0" shapeId="0">
      <text>
        <r>
          <rPr>
            <b/>
            <sz val="9"/>
            <color indexed="81"/>
            <rFont val="Tahoma"/>
            <family val="2"/>
          </rPr>
          <t>&lt;[[TCDeals] - [TC Property Current Stage (Seq: 1)] Equity Dollars per Credit - Both]&gt;</t>
        </r>
      </text>
    </comment>
    <comment ref="L22" authorId="0" shapeId="0">
      <text>
        <r>
          <rPr>
            <b/>
            <sz val="9"/>
            <color indexed="81"/>
            <rFont val="Tahoma"/>
            <family val="2"/>
          </rPr>
          <t>&lt;[[TCDeals] - [TC Property Current Stage (Seq: 1)] Syndicator Ownership Pct - Both]&gt;</t>
        </r>
      </text>
    </comment>
    <comment ref="F24" authorId="0" shapeId="0">
      <text>
        <r>
          <rPr>
            <b/>
            <sz val="9"/>
            <color indexed="81"/>
            <rFont val="Tahoma"/>
            <family val="2"/>
          </rPr>
          <t>&lt;[[TCDeals] - [TC Property Current Stage (Seq: 1)] Syndicator - Both]&gt;</t>
        </r>
      </text>
    </comment>
  </commentList>
</comments>
</file>

<file path=xl/comments6.xml><?xml version="1.0" encoding="utf-8"?>
<comments xmlns="http://schemas.openxmlformats.org/spreadsheetml/2006/main">
  <authors>
    <author>Michael Leary</author>
  </authors>
  <commentList>
    <comment ref="L9" authorId="0" shapeId="0">
      <text>
        <r>
          <rPr>
            <b/>
            <sz val="9"/>
            <color indexed="81"/>
            <rFont val="Tahoma"/>
            <family val="2"/>
          </rPr>
          <t>&lt;[[TCDeals] - [TC Property Current Stage (Seq: 1)] Mkt Net Rentable SF - Both]&gt;</t>
        </r>
      </text>
    </comment>
    <comment ref="I10" authorId="0" shapeId="0">
      <text>
        <r>
          <rPr>
            <b/>
            <sz val="9"/>
            <color indexed="81"/>
            <rFont val="Tahoma"/>
            <family val="2"/>
          </rPr>
          <t>&lt;[[TCDeals] - [TC Property Current Stage (Seq: 1)] Total Employee Exempt Units - Both]&gt;</t>
        </r>
      </text>
    </comment>
    <comment ref="I11" authorId="0" shapeId="0">
      <text>
        <r>
          <rPr>
            <b/>
            <sz val="9"/>
            <color indexed="81"/>
            <rFont val="Tahoma"/>
            <family val="2"/>
          </rPr>
          <t>&lt;[[TCDeals] - [TC Property Current Stage (Seq: 1)] Total Units - Both]&gt;</t>
        </r>
      </text>
    </comment>
    <comment ref="L11" authorId="0" shapeId="0">
      <text>
        <r>
          <rPr>
            <b/>
            <sz val="9"/>
            <color indexed="81"/>
            <rFont val="Tahoma"/>
            <family val="2"/>
          </rPr>
          <t>&lt;[[TCDeals] - [TC Property Current Stage (Seq: 1)] Total Residential Heated Sq Ft - Both]&gt;</t>
        </r>
      </text>
    </comment>
    <comment ref="W11" authorId="0" shapeId="0">
      <text>
        <r>
          <rPr>
            <b/>
            <sz val="9"/>
            <color indexed="81"/>
            <rFont val="Tahoma"/>
            <family val="2"/>
          </rPr>
          <t>&lt;[[TCDeals] - [TC Property Current Stage (Seq: 1)] Total New Units - Both]&gt;</t>
        </r>
      </text>
    </comment>
    <comment ref="I12" authorId="0" shapeId="0">
      <text>
        <r>
          <rPr>
            <b/>
            <sz val="9"/>
            <color indexed="81"/>
            <rFont val="Tahoma"/>
            <family val="2"/>
          </rPr>
          <t>&lt;[[TCDeals] - [TC Property Current Stage (Seq: 1)] Total Rental Units - Both]&gt;</t>
        </r>
      </text>
    </comment>
    <comment ref="W12" authorId="0" shapeId="0">
      <text>
        <r>
          <rPr>
            <b/>
            <sz val="9"/>
            <color indexed="81"/>
            <rFont val="Tahoma"/>
            <family val="2"/>
          </rPr>
          <t>&lt;[[TCDeals] - [TC Property Current Stage (Seq: 1)] Total Reuse Units - Both]&gt;</t>
        </r>
      </text>
    </comment>
    <comment ref="I13" authorId="0" shapeId="0">
      <text>
        <r>
          <rPr>
            <b/>
            <sz val="9"/>
            <color indexed="81"/>
            <rFont val="Tahoma"/>
            <family val="2"/>
          </rPr>
          <t>&lt;[[TCDeals] - [TC Property Current Stage (Seq: 1)] Total Low Income Units - Both]&gt;</t>
        </r>
      </text>
    </comment>
    <comment ref="L13" authorId="0" shapeId="0">
      <text>
        <r>
          <rPr>
            <b/>
            <sz val="9"/>
            <color indexed="81"/>
            <rFont val="Tahoma"/>
            <family val="2"/>
          </rPr>
          <t>&lt;[[TCDeals] - [TC Property Current Stage (Seq: 1)] TC Net Rentable SF - Both]&gt;</t>
        </r>
      </text>
    </comment>
    <comment ref="W13" authorId="0" shapeId="0">
      <text>
        <r>
          <rPr>
            <b/>
            <sz val="9"/>
            <color indexed="81"/>
            <rFont val="Tahoma"/>
            <family val="2"/>
          </rPr>
          <t>&lt;[[TCDeals] - [TC Property Current Stage (Seq: 1)] Total Rehab Units - Both]&gt;</t>
        </r>
      </text>
    </comment>
    <comment ref="L14" authorId="0" shapeId="0">
      <text>
        <r>
          <rPr>
            <b/>
            <sz val="9"/>
            <color indexed="81"/>
            <rFont val="Tahoma"/>
            <family val="2"/>
          </rPr>
          <t>&lt;[[TCDeals] - [TC Property Current Stage (Seq: 1)] Floor Space Fraction - Both]&gt;</t>
        </r>
      </text>
    </comment>
    <comment ref="I19" authorId="0" shapeId="0">
      <text>
        <r>
          <rPr>
            <b/>
            <sz val="9"/>
            <color indexed="81"/>
            <rFont val="Tahoma"/>
            <family val="2"/>
          </rPr>
          <t>&lt;[[TCDeals] - [TC Property Current Stage (Seq: 1)] Num Buildings - Both]&gt;</t>
        </r>
      </text>
    </comment>
    <comment ref="R19" authorId="0" shapeId="0">
      <text>
        <r>
          <rPr>
            <b/>
            <sz val="9"/>
            <color indexed="81"/>
            <rFont val="Tahoma"/>
            <family val="2"/>
          </rPr>
          <t>&lt;[[TCDeals] - [TC Property Current Stage (Seq: 1)] Commercial Sq Ft - Both]&gt;</t>
        </r>
      </text>
    </comment>
    <comment ref="R20" authorId="0" shapeId="0">
      <text>
        <r>
          <rPr>
            <b/>
            <sz val="9"/>
            <color indexed="81"/>
            <rFont val="Tahoma"/>
            <family val="2"/>
          </rPr>
          <t>&lt;[[TCDeals] - [TC Property Current Stage (Seq: 1)] Total Floor Sq Ft - Both]&gt;</t>
        </r>
      </text>
    </comment>
    <comment ref="H24" authorId="0" shapeId="0">
      <text>
        <r>
          <rPr>
            <b/>
            <sz val="9"/>
            <color indexed="81"/>
            <rFont val="Tahoma"/>
            <family val="2"/>
          </rPr>
          <t>&lt;[[TCDeals] - [TC Property Current Stage (Seq: 1)] Commercial Area Use - Both]&gt;</t>
        </r>
      </text>
    </comment>
    <comment ref="G28" authorId="0" shapeId="0">
      <text>
        <r>
          <rPr>
            <b/>
            <sz val="9"/>
            <color indexed="81"/>
            <rFont val="Tahoma"/>
            <family val="2"/>
          </rPr>
          <t>&lt;[[TCDeals] - [TC Property Current Stage (Seq: 1)] Target Type - Both]&gt;</t>
        </r>
      </text>
    </comment>
    <comment ref="Q28" authorId="0" shapeId="0">
      <text>
        <r>
          <rPr>
            <b/>
            <sz val="9"/>
            <color indexed="81"/>
            <rFont val="Tahoma"/>
            <family val="2"/>
          </rPr>
          <t>&lt;[[TCDeals] - [TC Property Current Stage (Seq: 1)] Building Type - Both]&gt;</t>
        </r>
      </text>
    </comment>
    <comment ref="E31" authorId="0" shapeId="0">
      <text>
        <r>
          <rPr>
            <b/>
            <sz val="9"/>
            <color indexed="81"/>
            <rFont val="Tahoma"/>
            <family val="2"/>
          </rPr>
          <t>&lt;[[TCDeals] - [TC Property Current Stage (Seq: 1)] - [Property Points (Seq: 1)] # of Physically Handicapped Units (Fully Adapted) - Both]&gt;</t>
        </r>
      </text>
    </comment>
    <comment ref="N31" authorId="0" shapeId="0">
      <text>
        <r>
          <rPr>
            <b/>
            <sz val="9"/>
            <color indexed="81"/>
            <rFont val="Tahoma"/>
            <family val="2"/>
          </rPr>
          <t>&lt;[[TCDeals] - [TC Property Current Stage (Seq: 1)] Has Elevator - Both]&gt;</t>
        </r>
      </text>
    </comment>
    <comment ref="N32" authorId="0" shapeId="0">
      <text>
        <r>
          <rPr>
            <b/>
            <sz val="9"/>
            <color indexed="81"/>
            <rFont val="Tahoma"/>
            <family val="2"/>
          </rPr>
          <t>&lt;[[TCDeals] - [TC Property Current Stage (Seq: 1)] Has Covered Parking - Both]&gt;</t>
        </r>
      </text>
    </comment>
    <comment ref="N33" authorId="0" shapeId="0">
      <text>
        <r>
          <rPr>
            <b/>
            <sz val="9"/>
            <color indexed="81"/>
            <rFont val="Tahoma"/>
            <family val="2"/>
          </rPr>
          <t>&lt;[[TCDeals] - [TC Property Current Stage (Seq: 1)] Has Garage - Both]&gt;</t>
        </r>
      </text>
    </comment>
    <comment ref="E34" authorId="0" shapeId="0">
      <text>
        <r>
          <rPr>
            <b/>
            <sz val="9"/>
            <color indexed="81"/>
            <rFont val="Tahoma"/>
            <family val="2"/>
          </rPr>
          <t>&lt;[[TCDeals] - [TC Property Current Stage (Seq: 1)] Num Proposed Parking Spaces - Both]&gt;</t>
        </r>
      </text>
    </comment>
    <comment ref="N34" authorId="0" shapeId="0">
      <text>
        <r>
          <rPr>
            <b/>
            <sz val="9"/>
            <color indexed="81"/>
            <rFont val="Tahoma"/>
            <family val="2"/>
          </rPr>
          <t>&lt;[[TCDeals] - [TC Property Current Stage (Seq: 1)] Has Clubhouse - Both]&gt;</t>
        </r>
      </text>
    </comment>
    <comment ref="N35" authorId="0" shapeId="0">
      <text>
        <r>
          <rPr>
            <b/>
            <sz val="9"/>
            <color indexed="81"/>
            <rFont val="Tahoma"/>
            <family val="2"/>
          </rPr>
          <t>&lt;[[TCDeals] - [TC Property Current Stage (Seq: 1)] Has Laundry - Both]&gt;</t>
        </r>
      </text>
    </comment>
    <comment ref="G36" authorId="0" shapeId="0">
      <text>
        <r>
          <rPr>
            <b/>
            <sz val="9"/>
            <color indexed="81"/>
            <rFont val="Tahoma"/>
            <family val="2"/>
          </rPr>
          <t>&lt;[[TCDeals] - [TC Property Current Stage (Seq: 1)] Is Parking Shared With Another Location - Both]&gt;</t>
        </r>
      </text>
    </comment>
    <comment ref="N36" authorId="0" shapeId="0">
      <text>
        <r>
          <rPr>
            <b/>
            <sz val="9"/>
            <color indexed="81"/>
            <rFont val="Tahoma"/>
            <family val="2"/>
          </rPr>
          <t>&lt;[[TCDeals] - [TC Property Current Stage (Seq: 1)] Has Limited Access - Both]&gt;</t>
        </r>
      </text>
    </comment>
    <comment ref="N37" authorId="0" shapeId="0">
      <text>
        <r>
          <rPr>
            <b/>
            <sz val="9"/>
            <color indexed="81"/>
            <rFont val="Tahoma"/>
            <family val="2"/>
          </rPr>
          <t>&lt;[[TCDeals] - [TC Property Current Stage (Seq: 1)] Has Playground - Both]&gt;</t>
        </r>
      </text>
    </comment>
    <comment ref="D45" authorId="0" shapeId="0">
      <text>
        <r>
          <rPr>
            <b/>
            <sz val="9"/>
            <color indexed="81"/>
            <rFont val="Tahoma"/>
            <family val="2"/>
          </rPr>
          <t>&lt;[[TCDeals] - [TC Property Current Stage (Seq: 1)] Has Rental Assistance - Both]&gt;</t>
        </r>
      </text>
    </comment>
    <comment ref="S45" authorId="0" shapeId="0">
      <text>
        <r>
          <rPr>
            <b/>
            <sz val="9"/>
            <color indexed="81"/>
            <rFont val="Tahoma"/>
            <family val="2"/>
          </rPr>
          <t>&lt;[[TCDeals] - [TC Property Current Stage (Seq: 1)] Num Units With Assistance - Both]&gt;</t>
        </r>
      </text>
    </comment>
    <comment ref="D46" authorId="0" shapeId="0">
      <text>
        <r>
          <rPr>
            <b/>
            <sz val="9"/>
            <color indexed="81"/>
            <rFont val="Tahoma"/>
            <family val="2"/>
          </rPr>
          <t>&lt;[[TCDeals] - [TC Property Current Stage (Seq: 1)] Has RD 515 Assistance - Both]&gt;</t>
        </r>
      </text>
    </comment>
    <comment ref="S46" authorId="0" shapeId="0">
      <text>
        <r>
          <rPr>
            <b/>
            <sz val="9"/>
            <color indexed="81"/>
            <rFont val="Tahoma"/>
            <family val="2"/>
          </rPr>
          <t>&lt;[[TCDeals] - [TC Property Current Stage (Seq: 1)] Exp Date Assistance Contract - Both]&gt;</t>
        </r>
      </text>
    </comment>
    <comment ref="D47" authorId="0" shapeId="0">
      <text>
        <r>
          <rPr>
            <b/>
            <sz val="9"/>
            <color indexed="81"/>
            <rFont val="Tahoma"/>
            <family val="2"/>
          </rPr>
          <t>&lt;[[TCDeals] - [TC Property Current Stage (Seq: 1)] Is S8 Project Based - Both]&gt;</t>
        </r>
      </text>
    </comment>
    <comment ref="S47" authorId="0" shapeId="0">
      <text>
        <r>
          <rPr>
            <b/>
            <sz val="9"/>
            <color indexed="81"/>
            <rFont val="Tahoma"/>
            <family val="2"/>
          </rPr>
          <t>&lt;[[TCDeals] - [TC Property Current Stage (Seq: 1)] Num Years In Assistance Contract - Both]&gt;</t>
        </r>
      </text>
    </comment>
  </commentList>
</comments>
</file>

<file path=xl/comments7.xml><?xml version="1.0" encoding="utf-8"?>
<comments xmlns="http://schemas.openxmlformats.org/spreadsheetml/2006/main">
  <authors>
    <author>Michael Leary</author>
  </authors>
  <commentList>
    <comment ref="E8" authorId="0" shapeId="0">
      <text>
        <r>
          <rPr>
            <b/>
            <sz val="9"/>
            <color indexed="81"/>
            <rFont val="Tahoma"/>
            <family val="2"/>
          </rPr>
          <t>&lt;[[TCDeals] - [TC Property Current Stage (Seq: 1)] - [Actual Costs (Seq: 1)] Land Acq Cost - Both]&gt;</t>
        </r>
      </text>
    </comment>
    <comment ref="E9" authorId="0" shapeId="0">
      <text>
        <r>
          <rPr>
            <b/>
            <sz val="9"/>
            <color indexed="81"/>
            <rFont val="Tahoma"/>
            <family val="2"/>
          </rPr>
          <t>&lt;[[TCDeals] - [TC Property Current Stage (Seq: 1)] - [Actual Costs (Seq: 1)] Existing Improvements Cost - Both]&gt;</t>
        </r>
      </text>
    </comment>
    <comment ref="G9" authorId="0" shapeId="0">
      <text>
        <r>
          <rPr>
            <b/>
            <sz val="9"/>
            <color indexed="81"/>
            <rFont val="Tahoma"/>
            <family val="2"/>
          </rPr>
          <t>&lt;[[TCDeals] - [TC Property Current Stage (Seq: 1)] - [Acquisition Costs (Seq: 1)] Existing Improvements Cost - Both]&gt;</t>
        </r>
      </text>
    </comment>
    <comment ref="K9" authorId="0" shapeId="0">
      <text>
        <r>
          <rPr>
            <b/>
            <sz val="9"/>
            <color indexed="81"/>
            <rFont val="Tahoma"/>
            <family val="2"/>
          </rPr>
          <t>&lt;[[TCDeals] - [TC Property Current Stage (Seq: 1)] - [4% Construction Costs (Seq: 1)] Existing Improvements Cost - Both]&gt;</t>
        </r>
      </text>
    </comment>
    <comment ref="E10" authorId="0" shapeId="0">
      <text>
        <r>
          <rPr>
            <b/>
            <sz val="9"/>
            <color indexed="81"/>
            <rFont val="Tahoma"/>
            <family val="2"/>
          </rPr>
          <t>&lt;[[TCDeals] - [TC Property Current Stage (Seq: 1)] - [Actual Costs (Seq: 1)] Demolition - Both]&gt;</t>
        </r>
      </text>
    </comment>
    <comment ref="B11" authorId="0" shapeId="0">
      <text>
        <r>
          <rPr>
            <b/>
            <sz val="9"/>
            <color indexed="81"/>
            <rFont val="Tahoma"/>
            <family val="2"/>
          </rPr>
          <t>&lt;[[TCDeals] - [TC Property Current Stage (Seq: 1)] Additional Costs 1 - Send]&gt;</t>
        </r>
      </text>
    </comment>
    <comment ref="E11" authorId="0" shapeId="0">
      <text>
        <r>
          <rPr>
            <b/>
            <sz val="9"/>
            <color indexed="81"/>
            <rFont val="Tahoma"/>
            <family val="2"/>
          </rPr>
          <t>&lt;[[TCDeals] - [TC Property Current Stage (Seq: 1)] - [Actual Costs (Seq: 1)] Actual Addl Cost 1 - Both]&gt;</t>
        </r>
      </text>
    </comment>
    <comment ref="G11" authorId="0" shapeId="0">
      <text>
        <r>
          <rPr>
            <b/>
            <sz val="9"/>
            <color indexed="81"/>
            <rFont val="Tahoma"/>
            <family val="2"/>
          </rPr>
          <t>&lt;[[TCDeals] - [TC Property Current Stage (Seq: 1)] - [Acquisition Costs (Seq: 1)] Acq Addl Cost 1 - Both]&gt;</t>
        </r>
      </text>
    </comment>
    <comment ref="K11" authorId="0" shapeId="0">
      <text>
        <r>
          <rPr>
            <b/>
            <sz val="9"/>
            <color indexed="81"/>
            <rFont val="Tahoma"/>
            <family val="2"/>
          </rPr>
          <t>&lt;[[TCDeals] - [TC Property Current Stage (Seq: 1)] - [4% Construction Costs (Seq: 1)] Rehab Addl Cost 1 - Both]&gt;</t>
        </r>
      </text>
    </comment>
    <comment ref="B12" authorId="0" shapeId="0">
      <text>
        <r>
          <rPr>
            <b/>
            <sz val="9"/>
            <color indexed="81"/>
            <rFont val="Tahoma"/>
            <family val="2"/>
          </rPr>
          <t>&lt;[[TCDeals] - [TC Property Current Stage (Seq: 1)] Additional Costs 2 - Send]&gt;</t>
        </r>
      </text>
    </comment>
    <comment ref="E12" authorId="0" shapeId="0">
      <text>
        <r>
          <rPr>
            <b/>
            <sz val="9"/>
            <color indexed="81"/>
            <rFont val="Tahoma"/>
            <family val="2"/>
          </rPr>
          <t>&lt;[[TCDeals] - [TC Property Current Stage (Seq: 1)] - [Actual Costs (Seq: 1)] Actual Addl Cost 2 - Both]&gt;</t>
        </r>
      </text>
    </comment>
    <comment ref="G12" authorId="0" shapeId="0">
      <text>
        <r>
          <rPr>
            <b/>
            <sz val="9"/>
            <color indexed="81"/>
            <rFont val="Tahoma"/>
            <family val="2"/>
          </rPr>
          <t>&lt;[[TCDeals] - [TC Property Current Stage (Seq: 1)] - [Acquisition Costs (Seq: 1)] Acq Addl Cost 2 - Both]&gt;</t>
        </r>
      </text>
    </comment>
    <comment ref="K12" authorId="0" shapeId="0">
      <text>
        <r>
          <rPr>
            <b/>
            <sz val="9"/>
            <color indexed="81"/>
            <rFont val="Tahoma"/>
            <family val="2"/>
          </rPr>
          <t>&lt;[[TCDeals] - [TC Property Current Stage (Seq: 1)] - [4% Construction Costs (Seq: 1)] Rehab Addl Cost 2 - Both]&gt;</t>
        </r>
      </text>
    </comment>
    <comment ref="B13" authorId="0" shapeId="0">
      <text>
        <r>
          <rPr>
            <b/>
            <sz val="9"/>
            <color indexed="81"/>
            <rFont val="Tahoma"/>
            <family val="2"/>
          </rPr>
          <t>&lt;[[TCDeals] - [TC Property Current Stage (Seq: 1)] Additional Costs 3 - Send]&gt;</t>
        </r>
      </text>
    </comment>
    <comment ref="E13" authorId="0" shapeId="0">
      <text>
        <r>
          <rPr>
            <b/>
            <sz val="9"/>
            <color indexed="81"/>
            <rFont val="Tahoma"/>
            <family val="2"/>
          </rPr>
          <t>&lt;[[TCDeals] - [TC Property Current Stage (Seq: 1)] - [Actual Costs (Seq: 1)] Actual Addl Cost 3 - Both]&gt;</t>
        </r>
      </text>
    </comment>
    <comment ref="G13" authorId="0" shapeId="0">
      <text>
        <r>
          <rPr>
            <b/>
            <sz val="9"/>
            <color indexed="81"/>
            <rFont val="Tahoma"/>
            <family val="2"/>
          </rPr>
          <t>&lt;[[TCDeals] - [TC Property Current Stage (Seq: 1)] - [Acquisition Costs (Seq: 1)] Acq Addl Cost 3 - Both]&gt;</t>
        </r>
      </text>
    </comment>
    <comment ref="K13" authorId="0" shapeId="0">
      <text>
        <r>
          <rPr>
            <b/>
            <sz val="9"/>
            <color indexed="81"/>
            <rFont val="Tahoma"/>
            <family val="2"/>
          </rPr>
          <t>&lt;[[TCDeals] - [TC Property Current Stage (Seq: 1)] - [4% Construction Costs (Seq: 1)] Rehab Addl Cost 3 - Both]&gt;</t>
        </r>
      </text>
    </comment>
    <comment ref="E16" authorId="0" shapeId="0">
      <text>
        <r>
          <rPr>
            <b/>
            <sz val="9"/>
            <color indexed="81"/>
            <rFont val="Tahoma"/>
            <family val="2"/>
          </rPr>
          <t>&lt;[[TCDeals] - [TC Property Current Stage (Seq: 1)] - [Actual Costs (Seq: 1)] Site Work - Both]&gt;</t>
        </r>
      </text>
    </comment>
    <comment ref="G16" authorId="0" shapeId="0">
      <text>
        <r>
          <rPr>
            <b/>
            <sz val="9"/>
            <color indexed="81"/>
            <rFont val="Tahoma"/>
            <family val="2"/>
          </rPr>
          <t>&lt;[[TCDeals] - [TC Property Current Stage (Seq: 1)] - [Acquisition Costs (Seq: 1)] Site Work - Both]&gt;</t>
        </r>
      </text>
    </comment>
    <comment ref="I16" authorId="0" shapeId="0">
      <text>
        <r>
          <rPr>
            <b/>
            <sz val="9"/>
            <color indexed="81"/>
            <rFont val="Tahoma"/>
            <family val="2"/>
          </rPr>
          <t>&lt;[[TCDeals] - [TC Property Current Stage (Seq: 1)] - [9% Construction Costs (Seq: 1)] Site Work - Both]&gt;</t>
        </r>
      </text>
    </comment>
    <comment ref="K16" authorId="0" shapeId="0">
      <text>
        <r>
          <rPr>
            <b/>
            <sz val="9"/>
            <color indexed="81"/>
            <rFont val="Tahoma"/>
            <family val="2"/>
          </rPr>
          <t>&lt;[[TCDeals] - [TC Property Current Stage (Seq: 1)] - [4% Construction Costs (Seq: 1)] Site Work - Both]&gt;</t>
        </r>
      </text>
    </comment>
    <comment ref="E17" authorId="0" shapeId="0">
      <text>
        <r>
          <rPr>
            <b/>
            <sz val="9"/>
            <color indexed="81"/>
            <rFont val="Tahoma"/>
            <family val="2"/>
          </rPr>
          <t>&lt;[[TCDeals] - [TC Property Current Stage (Seq: 1)] - [Actual Costs (Seq: 1)] Off Site Improvements - Both]&gt;</t>
        </r>
      </text>
    </comment>
    <comment ref="G17" authorId="0" shapeId="0">
      <text>
        <r>
          <rPr>
            <b/>
            <sz val="9"/>
            <color indexed="81"/>
            <rFont val="Tahoma"/>
            <family val="2"/>
          </rPr>
          <t>&lt;[[TCDeals] - [TC Property Current Stage (Seq: 1)] - [Acquisition Costs (Seq: 1)] Off Site Improvements - Both]&gt;</t>
        </r>
      </text>
    </comment>
    <comment ref="I17" authorId="0" shapeId="0">
      <text>
        <r>
          <rPr>
            <b/>
            <sz val="9"/>
            <color indexed="81"/>
            <rFont val="Tahoma"/>
            <family val="2"/>
          </rPr>
          <t>&lt;[[TCDeals] - [TC Property Current Stage (Seq: 1)] - [9% Construction Costs (Seq: 1)] Off Site Improvements - Both]&gt;</t>
        </r>
      </text>
    </comment>
    <comment ref="K17" authorId="0" shapeId="0">
      <text>
        <r>
          <rPr>
            <b/>
            <sz val="9"/>
            <color indexed="81"/>
            <rFont val="Tahoma"/>
            <family val="2"/>
          </rPr>
          <t>&lt;[[TCDeals] - [TC Property Current Stage (Seq: 1)] - [4% Construction Costs (Seq: 1)] Off Site Improvements - Both]&gt;</t>
        </r>
      </text>
    </comment>
    <comment ref="E18" authorId="0" shapeId="0">
      <text>
        <r>
          <rPr>
            <b/>
            <sz val="9"/>
            <color indexed="81"/>
            <rFont val="Tahoma"/>
            <family val="2"/>
          </rPr>
          <t>&lt;[[TCDeals] - [TC Property Current Stage (Seq: 1)] - [Actual Costs (Seq: 1)] Other Site Work - Both]&gt;</t>
        </r>
      </text>
    </comment>
    <comment ref="G18" authorId="0" shapeId="0">
      <text>
        <r>
          <rPr>
            <b/>
            <sz val="9"/>
            <color indexed="81"/>
            <rFont val="Tahoma"/>
            <family val="2"/>
          </rPr>
          <t>&lt;[[TCDeals] - [TC Property Current Stage (Seq: 1)] - [Acquisition Costs (Seq: 1)] Other Site Work - Both]&gt;</t>
        </r>
      </text>
    </comment>
    <comment ref="I18" authorId="0" shapeId="0">
      <text>
        <r>
          <rPr>
            <b/>
            <sz val="9"/>
            <color indexed="81"/>
            <rFont val="Tahoma"/>
            <family val="2"/>
          </rPr>
          <t>&lt;[[TCDeals] - [TC Property Current Stage (Seq: 1)] - [9% Construction Costs (Seq: 1)] Other Site Work - Both]&gt;</t>
        </r>
      </text>
    </comment>
    <comment ref="K18" authorId="0" shapeId="0">
      <text>
        <r>
          <rPr>
            <b/>
            <sz val="9"/>
            <color indexed="81"/>
            <rFont val="Tahoma"/>
            <family val="2"/>
          </rPr>
          <t>&lt;[[TCDeals] - [TC Property Current Stage (Seq: 1)] - [4% Construction Costs (Seq: 1)] Other Site Work - Both]&gt;</t>
        </r>
      </text>
    </comment>
    <comment ref="E21" authorId="0" shapeId="0">
      <text>
        <r>
          <rPr>
            <b/>
            <sz val="9"/>
            <color indexed="81"/>
            <rFont val="Tahoma"/>
            <family val="2"/>
          </rPr>
          <t>&lt;[[TCDeals] - [TC Property Current Stage (Seq: 1)] - [Actual Costs (Seq: 1)] Unit Structures New - Both]&gt;</t>
        </r>
      </text>
    </comment>
    <comment ref="G21" authorId="0" shapeId="0">
      <text>
        <r>
          <rPr>
            <b/>
            <sz val="9"/>
            <color indexed="81"/>
            <rFont val="Tahoma"/>
            <family val="2"/>
          </rPr>
          <t>&lt;[[TCDeals] - [TC Property Current Stage (Seq: 1)] - [Acquisition Costs (Seq: 1)] Unit Structures New - Both]&gt;</t>
        </r>
      </text>
    </comment>
    <comment ref="I21" authorId="0" shapeId="0">
      <text>
        <r>
          <rPr>
            <b/>
            <sz val="9"/>
            <color indexed="81"/>
            <rFont val="Tahoma"/>
            <family val="2"/>
          </rPr>
          <t>&lt;[[TCDeals] - [TC Property Current Stage (Seq: 1)] - [9% Construction Costs (Seq: 1)] Unit Structures New - Both]&gt;</t>
        </r>
      </text>
    </comment>
    <comment ref="K21" authorId="0" shapeId="0">
      <text>
        <r>
          <rPr>
            <b/>
            <sz val="9"/>
            <color indexed="81"/>
            <rFont val="Tahoma"/>
            <family val="2"/>
          </rPr>
          <t>&lt;[[TCDeals] - [TC Property Current Stage (Seq: 1)] - [4% Construction Costs (Seq: 1)] Unit Structures New - Both]&gt;</t>
        </r>
      </text>
    </comment>
    <comment ref="E22" authorId="0" shapeId="0">
      <text>
        <r>
          <rPr>
            <b/>
            <sz val="9"/>
            <color indexed="81"/>
            <rFont val="Tahoma"/>
            <family val="2"/>
          </rPr>
          <t>&lt;[[TCDeals] - [TC Property Current Stage (Seq: 1)] - [Actual Costs (Seq: 1)] Unit Structures Rehab - Both]&gt;</t>
        </r>
      </text>
    </comment>
    <comment ref="G22" authorId="0" shapeId="0">
      <text>
        <r>
          <rPr>
            <b/>
            <sz val="9"/>
            <color indexed="81"/>
            <rFont val="Tahoma"/>
            <family val="2"/>
          </rPr>
          <t>&lt;[[TCDeals] - [TC Property Current Stage (Seq: 1)] - [Acquisition Costs (Seq: 1)] Unit Structures Rehab - Both]&gt;</t>
        </r>
      </text>
    </comment>
    <comment ref="I22" authorId="0" shapeId="0">
      <text>
        <r>
          <rPr>
            <b/>
            <sz val="9"/>
            <color indexed="81"/>
            <rFont val="Tahoma"/>
            <family val="2"/>
          </rPr>
          <t>&lt;[[TCDeals] - [TC Property Current Stage (Seq: 1)] - [9% Construction Costs (Seq: 1)] Unit Structures Rehab - Both]&gt;</t>
        </r>
      </text>
    </comment>
    <comment ref="K22" authorId="0" shapeId="0">
      <text>
        <r>
          <rPr>
            <b/>
            <sz val="9"/>
            <color indexed="81"/>
            <rFont val="Tahoma"/>
            <family val="2"/>
          </rPr>
          <t>&lt;[[TCDeals] - [TC Property Current Stage (Seq: 1)] - [4% Construction Costs (Seq: 1)] Unit Structures Rehab - Both]&gt;</t>
        </r>
      </text>
    </comment>
    <comment ref="E23" authorId="0" shapeId="0">
      <text>
        <r>
          <rPr>
            <b/>
            <sz val="9"/>
            <color indexed="81"/>
            <rFont val="Tahoma"/>
            <family val="2"/>
          </rPr>
          <t>&lt;[[TCDeals] - [TC Property Current Stage (Seq: 1)] - [Actual Costs (Seq: 1)] Accessory Buildings - Both]&gt;</t>
        </r>
      </text>
    </comment>
    <comment ref="G23" authorId="0" shapeId="0">
      <text>
        <r>
          <rPr>
            <b/>
            <sz val="9"/>
            <color indexed="81"/>
            <rFont val="Tahoma"/>
            <family val="2"/>
          </rPr>
          <t>&lt;[[TCDeals] - [TC Property Current Stage (Seq: 1)] - [Acquisition Costs (Seq: 1)] Accessory Buildings - Both]&gt;</t>
        </r>
      </text>
    </comment>
    <comment ref="I23" authorId="0" shapeId="0">
      <text>
        <r>
          <rPr>
            <b/>
            <sz val="9"/>
            <color indexed="81"/>
            <rFont val="Tahoma"/>
            <family val="2"/>
          </rPr>
          <t>&lt;[[TCDeals] - [TC Property Current Stage (Seq: 1)] - [9% Construction Costs (Seq: 1)] Accessory Buildings - Both]&gt;</t>
        </r>
      </text>
    </comment>
    <comment ref="K23" authorId="0" shapeId="0">
      <text>
        <r>
          <rPr>
            <b/>
            <sz val="9"/>
            <color indexed="81"/>
            <rFont val="Tahoma"/>
            <family val="2"/>
          </rPr>
          <t>&lt;[[TCDeals] - [TC Property Current Stage (Seq: 1)] - [4% Construction Costs (Seq: 1)] Accessory Buildings - Both]&gt;</t>
        </r>
      </text>
    </comment>
    <comment ref="E24" authorId="0" shapeId="0">
      <text>
        <r>
          <rPr>
            <b/>
            <sz val="9"/>
            <color indexed="81"/>
            <rFont val="Tahoma"/>
            <family val="2"/>
          </rPr>
          <t>&lt;[[TCDeals] - [TC Property Current Stage (Seq: 1)] - [Actual Costs (Seq: 1)] Commercial Space Costs - Both]&gt;</t>
        </r>
      </text>
    </comment>
    <comment ref="E25" authorId="0" shapeId="0">
      <text>
        <r>
          <rPr>
            <b/>
            <sz val="9"/>
            <color indexed="81"/>
            <rFont val="Tahoma"/>
            <family val="2"/>
          </rPr>
          <t>&lt;[[TCDeals] - [TC Property Current Stage (Seq: 1)] - [Actual Costs (Seq: 1)] General Requirements - Both]&gt;</t>
        </r>
      </text>
    </comment>
    <comment ref="G25" authorId="0" shapeId="0">
      <text>
        <r>
          <rPr>
            <b/>
            <sz val="9"/>
            <color indexed="81"/>
            <rFont val="Tahoma"/>
            <family val="2"/>
          </rPr>
          <t>&lt;[[TCDeals] - [TC Property Current Stage (Seq: 1)] - [Acquisition Costs (Seq: 1)] General Requirements - Both]&gt;</t>
        </r>
      </text>
    </comment>
    <comment ref="I25" authorId="0" shapeId="0">
      <text>
        <r>
          <rPr>
            <b/>
            <sz val="9"/>
            <color indexed="81"/>
            <rFont val="Tahoma"/>
            <family val="2"/>
          </rPr>
          <t>&lt;[[TCDeals] - [TC Property Current Stage (Seq: 1)] - [9% Construction Costs (Seq: 1)] General Requirements - Both]&gt;</t>
        </r>
      </text>
    </comment>
    <comment ref="K25" authorId="0" shapeId="0">
      <text>
        <r>
          <rPr>
            <b/>
            <sz val="9"/>
            <color indexed="81"/>
            <rFont val="Tahoma"/>
            <family val="2"/>
          </rPr>
          <t>&lt;[[TCDeals] - [TC Property Current Stage (Seq: 1)] - [4% Construction Costs (Seq: 1)] General Requirements - Both]&gt;</t>
        </r>
      </text>
    </comment>
    <comment ref="E26" authorId="0" shapeId="0">
      <text>
        <r>
          <rPr>
            <b/>
            <sz val="9"/>
            <color indexed="81"/>
            <rFont val="Tahoma"/>
            <family val="2"/>
          </rPr>
          <t>&lt;[[TCDeals] - [TC Property Current Stage (Seq: 1)] - [Actual Costs (Seq: 1)] Builders Overhead - Both]&gt;</t>
        </r>
      </text>
    </comment>
    <comment ref="G26" authorId="0" shapeId="0">
      <text>
        <r>
          <rPr>
            <b/>
            <sz val="9"/>
            <color indexed="81"/>
            <rFont val="Tahoma"/>
            <family val="2"/>
          </rPr>
          <t>&lt;[[TCDeals] - [TC Property Current Stage (Seq: 1)] - [Acquisition Costs (Seq: 1)] Builders Overhead - Both]&gt;</t>
        </r>
      </text>
    </comment>
    <comment ref="I26" authorId="0" shapeId="0">
      <text>
        <r>
          <rPr>
            <b/>
            <sz val="9"/>
            <color indexed="81"/>
            <rFont val="Tahoma"/>
            <family val="2"/>
          </rPr>
          <t>&lt;[[TCDeals] - [TC Property Current Stage (Seq: 1)] - [9% Construction Costs (Seq: 1)] Builders Overhead - Both]&gt;</t>
        </r>
      </text>
    </comment>
    <comment ref="K26" authorId="0" shapeId="0">
      <text>
        <r>
          <rPr>
            <b/>
            <sz val="9"/>
            <color indexed="81"/>
            <rFont val="Tahoma"/>
            <family val="2"/>
          </rPr>
          <t>&lt;[[TCDeals] - [TC Property Current Stage (Seq: 1)] - [4% Construction Costs (Seq: 1)] Builders Overhead - Both]&gt;</t>
        </r>
      </text>
    </comment>
    <comment ref="E27" authorId="0" shapeId="0">
      <text>
        <r>
          <rPr>
            <b/>
            <sz val="9"/>
            <color indexed="81"/>
            <rFont val="Tahoma"/>
            <family val="2"/>
          </rPr>
          <t>&lt;[[TCDeals] - [TC Property Current Stage (Seq: 1)] - [Actual Costs (Seq: 1)] Builders Profit - Both]&gt;</t>
        </r>
      </text>
    </comment>
    <comment ref="G27" authorId="0" shapeId="0">
      <text>
        <r>
          <rPr>
            <b/>
            <sz val="9"/>
            <color indexed="81"/>
            <rFont val="Tahoma"/>
            <family val="2"/>
          </rPr>
          <t>&lt;[[TCDeals] - [TC Property Current Stage (Seq: 1)] - [Acquisition Costs (Seq: 1)] Builders Profit - Both]&gt;</t>
        </r>
      </text>
    </comment>
    <comment ref="I27" authorId="0" shapeId="0">
      <text>
        <r>
          <rPr>
            <b/>
            <sz val="9"/>
            <color indexed="81"/>
            <rFont val="Tahoma"/>
            <family val="2"/>
          </rPr>
          <t>&lt;[[TCDeals] - [TC Property Current Stage (Seq: 1)] - [9% Construction Costs (Seq: 1)] Builders Profit - Both]&gt;</t>
        </r>
      </text>
    </comment>
    <comment ref="K27" authorId="0" shapeId="0">
      <text>
        <r>
          <rPr>
            <b/>
            <sz val="9"/>
            <color indexed="81"/>
            <rFont val="Tahoma"/>
            <family val="2"/>
          </rPr>
          <t>&lt;[[TCDeals] - [TC Property Current Stage (Seq: 1)] - [4% Construction Costs (Seq: 1)] Builders Profit - Both]&gt;</t>
        </r>
      </text>
    </comment>
    <comment ref="E28" authorId="0" shapeId="0">
      <text>
        <r>
          <rPr>
            <b/>
            <sz val="9"/>
            <color indexed="81"/>
            <rFont val="Tahoma"/>
            <family val="2"/>
          </rPr>
          <t>&lt;[[TCDeals] - [TC Property Current Stage (Seq: 1)] - [Actual Costs (Seq: 1)] Other Construction1 - Both]&gt;</t>
        </r>
      </text>
    </comment>
    <comment ref="G28" authorId="0" shapeId="0">
      <text>
        <r>
          <rPr>
            <b/>
            <sz val="9"/>
            <color indexed="81"/>
            <rFont val="Tahoma"/>
            <family val="2"/>
          </rPr>
          <t>&lt;[[TCDeals] - [TC Property Current Stage (Seq: 1)] - [Acquisition Costs (Seq: 1)] Other Construction1 - Both]&gt;</t>
        </r>
      </text>
    </comment>
    <comment ref="I28" authorId="0" shapeId="0">
      <text>
        <r>
          <rPr>
            <b/>
            <sz val="9"/>
            <color indexed="81"/>
            <rFont val="Tahoma"/>
            <family val="2"/>
          </rPr>
          <t>&lt;[[TCDeals] - [TC Property Current Stage (Seq: 1)] - [9% Construction Costs (Seq: 1)] Other Construction1 - Both]&gt;</t>
        </r>
      </text>
    </comment>
    <comment ref="K28" authorId="0" shapeId="0">
      <text>
        <r>
          <rPr>
            <b/>
            <sz val="9"/>
            <color indexed="81"/>
            <rFont val="Tahoma"/>
            <family val="2"/>
          </rPr>
          <t>&lt;[[TCDeals] - [TC Property Current Stage (Seq: 1)] - [4% Construction Costs (Seq: 1)] Other Construction1 - Both]&gt;</t>
        </r>
      </text>
    </comment>
    <comment ref="E29" authorId="0" shapeId="0">
      <text>
        <r>
          <rPr>
            <b/>
            <sz val="9"/>
            <color indexed="81"/>
            <rFont val="Tahoma"/>
            <family val="2"/>
          </rPr>
          <t>&lt;[[TCDeals] - [TC Property Current Stage (Seq: 1)] - [Actual Costs (Seq: 1)] Other Construction2 - Both]&gt;</t>
        </r>
      </text>
    </comment>
    <comment ref="G29" authorId="0" shapeId="0">
      <text>
        <r>
          <rPr>
            <b/>
            <sz val="9"/>
            <color indexed="81"/>
            <rFont val="Tahoma"/>
            <family val="2"/>
          </rPr>
          <t>&lt;[[TCDeals] - [TC Property Current Stage (Seq: 1)] - [Acquisition Costs (Seq: 1)] Other Construction2 - Both]&gt;</t>
        </r>
      </text>
    </comment>
    <comment ref="I29" authorId="0" shapeId="0">
      <text>
        <r>
          <rPr>
            <b/>
            <sz val="9"/>
            <color indexed="81"/>
            <rFont val="Tahoma"/>
            <family val="2"/>
          </rPr>
          <t>&lt;[[TCDeals] - [TC Property Current Stage (Seq: 1)] - [9% Construction Costs (Seq: 1)] Other Construction2 - Both]&gt;</t>
        </r>
      </text>
    </comment>
    <comment ref="K29" authorId="0" shapeId="0">
      <text>
        <r>
          <rPr>
            <b/>
            <sz val="9"/>
            <color indexed="81"/>
            <rFont val="Tahoma"/>
            <family val="2"/>
          </rPr>
          <t>&lt;[[TCDeals] - [TC Property Current Stage (Seq: 1)] - [4% Construction Costs (Seq: 1)] Other Construction2 - Both]&gt;</t>
        </r>
      </text>
    </comment>
    <comment ref="E30" authorId="0" shapeId="0">
      <text>
        <r>
          <rPr>
            <b/>
            <sz val="9"/>
            <color indexed="81"/>
            <rFont val="Tahoma"/>
            <family val="2"/>
          </rPr>
          <t>&lt;[[TCDeals] - [TC Property Current Stage (Seq: 1)] - [Actual Costs (Seq: 1)] Other Construction3 - Both]&gt;</t>
        </r>
      </text>
    </comment>
    <comment ref="G30" authorId="0" shapeId="0">
      <text>
        <r>
          <rPr>
            <b/>
            <sz val="9"/>
            <color indexed="81"/>
            <rFont val="Tahoma"/>
            <family val="2"/>
          </rPr>
          <t>&lt;[[TCDeals] - [TC Property Current Stage (Seq: 1)] - [Acquisition Costs (Seq: 1)] Other Construction3 - Both]&gt;</t>
        </r>
      </text>
    </comment>
    <comment ref="I30" authorId="0" shapeId="0">
      <text>
        <r>
          <rPr>
            <b/>
            <sz val="9"/>
            <color indexed="81"/>
            <rFont val="Tahoma"/>
            <family val="2"/>
          </rPr>
          <t>&lt;[[TCDeals] - [TC Property Current Stage (Seq: 1)] - [9% Construction Costs (Seq: 1)] Other Construction3 - Both]&gt;</t>
        </r>
      </text>
    </comment>
    <comment ref="K30" authorId="0" shapeId="0">
      <text>
        <r>
          <rPr>
            <b/>
            <sz val="9"/>
            <color indexed="81"/>
            <rFont val="Tahoma"/>
            <family val="2"/>
          </rPr>
          <t>&lt;[[TCDeals] - [TC Property Current Stage (Seq: 1)] - [4% Construction Costs (Seq: 1)] Other Construction3 - Both]&gt;</t>
        </r>
      </text>
    </comment>
    <comment ref="E34" authorId="0" shapeId="0">
      <text>
        <r>
          <rPr>
            <b/>
            <sz val="9"/>
            <color indexed="81"/>
            <rFont val="Tahoma"/>
            <family val="2"/>
          </rPr>
          <t>&lt;[[TCDeals] - [TC Property Current Stage (Seq: 1)] - [Actual Costs (Seq: 1)] Other Costs - Both]&gt;</t>
        </r>
      </text>
    </comment>
    <comment ref="G34" authorId="0" shapeId="0">
      <text>
        <r>
          <rPr>
            <b/>
            <sz val="9"/>
            <color indexed="81"/>
            <rFont val="Tahoma"/>
            <family val="2"/>
          </rPr>
          <t>&lt;[[TCDeals] - [TC Property Current Stage (Seq: 1)] - [Acquisition Costs (Seq: 1)] Other Costs - Both]&gt;</t>
        </r>
      </text>
    </comment>
    <comment ref="I34" authorId="0" shapeId="0">
      <text>
        <r>
          <rPr>
            <b/>
            <sz val="9"/>
            <color indexed="81"/>
            <rFont val="Tahoma"/>
            <family val="2"/>
          </rPr>
          <t>&lt;[[TCDeals] - [TC Property Current Stage (Seq: 1)] - [9% Construction Costs (Seq: 1)] Other Costs - Both]&gt;</t>
        </r>
      </text>
    </comment>
    <comment ref="K34" authorId="0" shapeId="0">
      <text>
        <r>
          <rPr>
            <b/>
            <sz val="9"/>
            <color indexed="81"/>
            <rFont val="Tahoma"/>
            <family val="2"/>
          </rPr>
          <t>&lt;[[TCDeals] - [TC Property Current Stage (Seq: 1)] - [4% Construction Costs (Seq: 1)] Other Costs - Both]&gt;</t>
        </r>
      </text>
    </comment>
    <comment ref="E37" authorId="0" shapeId="0">
      <text>
        <r>
          <rPr>
            <b/>
            <sz val="9"/>
            <color indexed="81"/>
            <rFont val="Tahoma"/>
            <family val="2"/>
          </rPr>
          <t>&lt;[[TCDeals] - [TC Property Current Stage (Seq: 1)] - [Actual Costs (Seq: 1)] Arch Engin Design Fee - Both]&gt;</t>
        </r>
      </text>
    </comment>
    <comment ref="G37" authorId="0" shapeId="0">
      <text>
        <r>
          <rPr>
            <b/>
            <sz val="9"/>
            <color indexed="81"/>
            <rFont val="Tahoma"/>
            <family val="2"/>
          </rPr>
          <t>&lt;[[TCDeals] - [TC Property Current Stage (Seq: 1)] - [Acquisition Costs (Seq: 1)] Arch Engin Design Fee - Both]&gt;</t>
        </r>
      </text>
    </comment>
    <comment ref="I37" authorId="0" shapeId="0">
      <text>
        <r>
          <rPr>
            <b/>
            <sz val="9"/>
            <color indexed="81"/>
            <rFont val="Tahoma"/>
            <family val="2"/>
          </rPr>
          <t>&lt;[[TCDeals] - [TC Property Current Stage (Seq: 1)] - [9% Construction Costs (Seq: 1)] Arch Engin Design Fee - Both]&gt;</t>
        </r>
      </text>
    </comment>
    <comment ref="K37" authorId="0" shapeId="0">
      <text>
        <r>
          <rPr>
            <b/>
            <sz val="9"/>
            <color indexed="81"/>
            <rFont val="Tahoma"/>
            <family val="2"/>
          </rPr>
          <t>&lt;[[TCDeals] - [TC Property Current Stage (Seq: 1)] - [4% Construction Costs (Seq: 1)] Arch Engin Design Fee - Both]&gt;</t>
        </r>
      </text>
    </comment>
    <comment ref="E38" authorId="0" shapeId="0">
      <text>
        <r>
          <rPr>
            <b/>
            <sz val="9"/>
            <color indexed="81"/>
            <rFont val="Tahoma"/>
            <family val="2"/>
          </rPr>
          <t>&lt;[[TCDeals] - [TC Property Current Stage (Seq: 1)] - [Actual Costs (Seq: 1)] Arch Supervision Fee - Both]&gt;</t>
        </r>
      </text>
    </comment>
    <comment ref="G38" authorId="0" shapeId="0">
      <text>
        <r>
          <rPr>
            <b/>
            <sz val="9"/>
            <color indexed="81"/>
            <rFont val="Tahoma"/>
            <family val="2"/>
          </rPr>
          <t>&lt;[[TCDeals] - [TC Property Current Stage (Seq: 1)] - [Acquisition Costs (Seq: 1)] Arch Supervision Fee - Both]&gt;</t>
        </r>
      </text>
    </comment>
    <comment ref="I38" authorId="0" shapeId="0">
      <text>
        <r>
          <rPr>
            <b/>
            <sz val="9"/>
            <color indexed="81"/>
            <rFont val="Tahoma"/>
            <family val="2"/>
          </rPr>
          <t>&lt;[[TCDeals] - [TC Property Current Stage (Seq: 1)] - [9% Construction Costs (Seq: 1)] Arch Supervision Fee - Both]&gt;</t>
        </r>
      </text>
    </comment>
    <comment ref="K38" authorId="0" shapeId="0">
      <text>
        <r>
          <rPr>
            <b/>
            <sz val="9"/>
            <color indexed="81"/>
            <rFont val="Tahoma"/>
            <family val="2"/>
          </rPr>
          <t>&lt;[[TCDeals] - [TC Property Current Stage (Seq: 1)] - [4% Construction Costs (Seq: 1)] Arch Supervision Fee - Both]&gt;</t>
        </r>
      </text>
    </comment>
    <comment ref="E39" authorId="0" shapeId="0">
      <text>
        <r>
          <rPr>
            <b/>
            <sz val="9"/>
            <color indexed="81"/>
            <rFont val="Tahoma"/>
            <family val="2"/>
          </rPr>
          <t>&lt;[[TCDeals] - [TC Property Current Stage (Seq: 1)] - [Actual Costs (Seq: 1)] Engineering - Both]&gt;</t>
        </r>
      </text>
    </comment>
    <comment ref="G39" authorId="0" shapeId="0">
      <text>
        <r>
          <rPr>
            <b/>
            <sz val="9"/>
            <color indexed="81"/>
            <rFont val="Tahoma"/>
            <family val="2"/>
          </rPr>
          <t>&lt;[[TCDeals] - [TC Property Current Stage (Seq: 1)] - [Acquisition Costs (Seq: 1)] Engineering - Both]&gt;</t>
        </r>
      </text>
    </comment>
    <comment ref="I39" authorId="0" shapeId="0">
      <text>
        <r>
          <rPr>
            <b/>
            <sz val="9"/>
            <color indexed="81"/>
            <rFont val="Tahoma"/>
            <family val="2"/>
          </rPr>
          <t>&lt;[[TCDeals] - [TC Property Current Stage (Seq: 1)] - [9% Construction Costs (Seq: 1)] Engineering - Both]&gt;</t>
        </r>
      </text>
    </comment>
    <comment ref="K39" authorId="0" shapeId="0">
      <text>
        <r>
          <rPr>
            <b/>
            <sz val="9"/>
            <color indexed="81"/>
            <rFont val="Tahoma"/>
            <family val="2"/>
          </rPr>
          <t>&lt;[[TCDeals] - [TC Property Current Stage (Seq: 1)] - [4% Construction Costs (Seq: 1)] Engineering - Both]&gt;</t>
        </r>
      </text>
    </comment>
    <comment ref="B40" authorId="0" shapeId="0">
      <text>
        <r>
          <rPr>
            <b/>
            <sz val="9"/>
            <color indexed="81"/>
            <rFont val="Tahoma"/>
            <family val="2"/>
          </rPr>
          <t>&lt;[[TCDeals] - [TC Property Current Stage (Seq: 1)] Additional Costs 4 - Send]&gt;</t>
        </r>
      </text>
    </comment>
    <comment ref="E40" authorId="0" shapeId="0">
      <text>
        <r>
          <rPr>
            <b/>
            <sz val="9"/>
            <color indexed="81"/>
            <rFont val="Tahoma"/>
            <family val="2"/>
          </rPr>
          <t>&lt;[[TCDeals] - [TC Property Current Stage (Seq: 1)] - [Actual Costs (Seq: 1)] Actual Addl Cost 4 - Both]&gt;</t>
        </r>
      </text>
    </comment>
    <comment ref="G40" authorId="0" shapeId="0">
      <text>
        <r>
          <rPr>
            <b/>
            <sz val="9"/>
            <color indexed="81"/>
            <rFont val="Tahoma"/>
            <family val="2"/>
          </rPr>
          <t>&lt;[[TCDeals] - [TC Property Current Stage (Seq: 1)] - [Acquisition Costs (Seq: 1)] Acq Addl Cost 4 - Both]&gt;</t>
        </r>
      </text>
    </comment>
    <comment ref="I40" authorId="0" shapeId="0">
      <text>
        <r>
          <rPr>
            <b/>
            <sz val="9"/>
            <color indexed="81"/>
            <rFont val="Tahoma"/>
            <family val="2"/>
          </rPr>
          <t>&lt;[[TCDeals] - [TC Property Current Stage (Seq: 1)] - [9% Construction Costs (Seq: 1)] PVC Addl Cost 4 - Both]&gt;</t>
        </r>
      </text>
    </comment>
    <comment ref="K40" authorId="0" shapeId="0">
      <text>
        <r>
          <rPr>
            <b/>
            <sz val="9"/>
            <color indexed="81"/>
            <rFont val="Tahoma"/>
            <family val="2"/>
          </rPr>
          <t>&lt;[[TCDeals] - [TC Property Current Stage (Seq: 1)] - [4% Construction Costs (Seq: 1)] Rehab Addl Cost 4 - Both]&gt;</t>
        </r>
      </text>
    </comment>
    <comment ref="E43" authorId="0" shapeId="0">
      <text>
        <r>
          <rPr>
            <b/>
            <sz val="9"/>
            <color indexed="81"/>
            <rFont val="Tahoma"/>
            <family val="2"/>
          </rPr>
          <t>&lt;[[TCDeals] - [TC Property Current Stage (Seq: 1)] - [Actual Costs (Seq: 1)] Building Permit - Both]&gt;</t>
        </r>
      </text>
    </comment>
    <comment ref="G43" authorId="0" shapeId="0">
      <text>
        <r>
          <rPr>
            <b/>
            <sz val="9"/>
            <color indexed="81"/>
            <rFont val="Tahoma"/>
            <family val="2"/>
          </rPr>
          <t>&lt;[[TCDeals] - [TC Property Current Stage (Seq: 1)] - [Acquisition Costs (Seq: 1)] Building Permit - Both]&gt;</t>
        </r>
      </text>
    </comment>
    <comment ref="I43" authorId="0" shapeId="0">
      <text>
        <r>
          <rPr>
            <b/>
            <sz val="9"/>
            <color indexed="81"/>
            <rFont val="Tahoma"/>
            <family val="2"/>
          </rPr>
          <t>&lt;[[TCDeals] - [TC Property Current Stage (Seq: 1)] - [9% Construction Costs (Seq: 1)] Building Permit - Both]&gt;</t>
        </r>
      </text>
    </comment>
    <comment ref="K43" authorId="0" shapeId="0">
      <text>
        <r>
          <rPr>
            <b/>
            <sz val="9"/>
            <color indexed="81"/>
            <rFont val="Tahoma"/>
            <family val="2"/>
          </rPr>
          <t>&lt;[[TCDeals] - [TC Property Current Stage (Seq: 1)] - [4% Construction Costs (Seq: 1)] Building Permit - Both]&gt;</t>
        </r>
      </text>
    </comment>
    <comment ref="E44" authorId="0" shapeId="0">
      <text>
        <r>
          <rPr>
            <b/>
            <sz val="9"/>
            <color indexed="81"/>
            <rFont val="Tahoma"/>
            <family val="2"/>
          </rPr>
          <t>&lt;[[TCDeals] - [TC Property Current Stage (Seq: 1)] - [Actual Costs (Seq: 1)] Tap Fees - Both]&gt;</t>
        </r>
      </text>
    </comment>
    <comment ref="G44" authorId="0" shapeId="0">
      <text>
        <r>
          <rPr>
            <b/>
            <sz val="9"/>
            <color indexed="81"/>
            <rFont val="Tahoma"/>
            <family val="2"/>
          </rPr>
          <t>&lt;[[TCDeals] - [TC Property Current Stage (Seq: 1)] - [Acquisition Costs (Seq: 1)] Tap Fees - Both]&gt;</t>
        </r>
      </text>
    </comment>
    <comment ref="I44" authorId="0" shapeId="0">
      <text>
        <r>
          <rPr>
            <b/>
            <sz val="9"/>
            <color indexed="81"/>
            <rFont val="Tahoma"/>
            <family val="2"/>
          </rPr>
          <t>&lt;[[TCDeals] - [TC Property Current Stage (Seq: 1)] - [9% Construction Costs (Seq: 1)] Tap Fees - Both]&gt;</t>
        </r>
      </text>
    </comment>
    <comment ref="K44" authorId="0" shapeId="0">
      <text>
        <r>
          <rPr>
            <b/>
            <sz val="9"/>
            <color indexed="81"/>
            <rFont val="Tahoma"/>
            <family val="2"/>
          </rPr>
          <t>&lt;[[TCDeals] - [TC Property Current Stage (Seq: 1)] - [4% Construction Costs (Seq: 1)] Tap Fees - Both]&gt;</t>
        </r>
      </text>
    </comment>
    <comment ref="B45" authorId="0" shapeId="0">
      <text>
        <r>
          <rPr>
            <b/>
            <sz val="9"/>
            <color indexed="81"/>
            <rFont val="Tahoma"/>
            <family val="2"/>
          </rPr>
          <t>&lt;[[TCDeals] - [TC Property Current Stage (Seq: 1)] Additional Costs 5 - Send]&gt;</t>
        </r>
      </text>
    </comment>
    <comment ref="E45" authorId="0" shapeId="0">
      <text>
        <r>
          <rPr>
            <b/>
            <sz val="9"/>
            <color indexed="81"/>
            <rFont val="Tahoma"/>
            <family val="2"/>
          </rPr>
          <t>&lt;[[TCDeals] - [TC Property Current Stage (Seq: 1)] - [Actual Costs (Seq: 1)] Actual Addl Cost 5 - Both]&gt;</t>
        </r>
      </text>
    </comment>
    <comment ref="G45" authorId="0" shapeId="0">
      <text>
        <r>
          <rPr>
            <b/>
            <sz val="9"/>
            <color indexed="81"/>
            <rFont val="Tahoma"/>
            <family val="2"/>
          </rPr>
          <t>&lt;[[TCDeals] - [TC Property Current Stage (Seq: 1)] - [Acquisition Costs (Seq: 1)] Acq Addl Cost 5 - Both]&gt;</t>
        </r>
      </text>
    </comment>
    <comment ref="I45" authorId="0" shapeId="0">
      <text>
        <r>
          <rPr>
            <b/>
            <sz val="9"/>
            <color indexed="81"/>
            <rFont val="Tahoma"/>
            <family val="2"/>
          </rPr>
          <t>&lt;[[TCDeals] - [TC Property Current Stage (Seq: 1)] - [9% Construction Costs (Seq: 1)] PVC Addl Cost 5 - Both]&gt;</t>
        </r>
      </text>
    </comment>
    <comment ref="K45" authorId="0" shapeId="0">
      <text>
        <r>
          <rPr>
            <b/>
            <sz val="9"/>
            <color indexed="81"/>
            <rFont val="Tahoma"/>
            <family val="2"/>
          </rPr>
          <t>&lt;[[TCDeals] - [TC Property Current Stage (Seq: 1)] - [4% Construction Costs (Seq: 1)] Rehab Addl Cost 5 - Both]&gt;</t>
        </r>
      </text>
    </comment>
    <comment ref="B46" authorId="0" shapeId="0">
      <text>
        <r>
          <rPr>
            <b/>
            <sz val="9"/>
            <color indexed="81"/>
            <rFont val="Tahoma"/>
            <family val="2"/>
          </rPr>
          <t>&lt;[[TCDeals] - [TC Property Current Stage (Seq: 1)] Additional Costs 6 - Send]&gt;</t>
        </r>
      </text>
    </comment>
    <comment ref="E46" authorId="0" shapeId="0">
      <text>
        <r>
          <rPr>
            <b/>
            <sz val="9"/>
            <color indexed="81"/>
            <rFont val="Tahoma"/>
            <family val="2"/>
          </rPr>
          <t>&lt;[[TCDeals] - [TC Property Current Stage (Seq: 1)] - [Actual Costs (Seq: 1)] Actual Addl Cost 6 - Both]&gt;</t>
        </r>
      </text>
    </comment>
    <comment ref="G46" authorId="0" shapeId="0">
      <text>
        <r>
          <rPr>
            <b/>
            <sz val="9"/>
            <color indexed="81"/>
            <rFont val="Tahoma"/>
            <family val="2"/>
          </rPr>
          <t>&lt;[[TCDeals] - [TC Property Current Stage (Seq: 1)] - [Acquisition Costs (Seq: 1)] Acq Addl Cost 6 - Both]&gt;</t>
        </r>
      </text>
    </comment>
    <comment ref="I46" authorId="0" shapeId="0">
      <text>
        <r>
          <rPr>
            <b/>
            <sz val="9"/>
            <color indexed="81"/>
            <rFont val="Tahoma"/>
            <family val="2"/>
          </rPr>
          <t>&lt;[[TCDeals] - [TC Property Current Stage (Seq: 1)] - [9% Construction Costs (Seq: 1)] PVC Addl Cost 6 - Both]&gt;</t>
        </r>
      </text>
    </comment>
    <comment ref="K46" authorId="0" shapeId="0">
      <text>
        <r>
          <rPr>
            <b/>
            <sz val="9"/>
            <color indexed="81"/>
            <rFont val="Tahoma"/>
            <family val="2"/>
          </rPr>
          <t>&lt;[[TCDeals] - [TC Property Current Stage (Seq: 1)] - [4% Construction Costs (Seq: 1)] Rehab Addl Cost 6 - Both]&gt;</t>
        </r>
      </text>
    </comment>
    <comment ref="E49" authorId="0" shapeId="0">
      <text>
        <r>
          <rPr>
            <b/>
            <sz val="9"/>
            <color indexed="81"/>
            <rFont val="Tahoma"/>
            <family val="2"/>
          </rPr>
          <t>&lt;[[TCDeals] - [TC Property Current Stage (Seq: 1)] - [Actual Costs (Seq: 1)] Insurance Construction - Both]&gt;</t>
        </r>
      </text>
    </comment>
    <comment ref="G49" authorId="0" shapeId="0">
      <text>
        <r>
          <rPr>
            <b/>
            <sz val="9"/>
            <color indexed="81"/>
            <rFont val="Tahoma"/>
            <family val="2"/>
          </rPr>
          <t>&lt;[[TCDeals] - [TC Property Current Stage (Seq: 1)] - [Acquisition Costs (Seq: 1)] Insurance Construction - Both]&gt;</t>
        </r>
      </text>
    </comment>
    <comment ref="I49" authorId="0" shapeId="0">
      <text>
        <r>
          <rPr>
            <b/>
            <sz val="9"/>
            <color indexed="81"/>
            <rFont val="Tahoma"/>
            <family val="2"/>
          </rPr>
          <t>&lt;[[TCDeals] - [TC Property Current Stage (Seq: 1)] - [9% Construction Costs (Seq: 1)] Insurance Construction - Both]&gt;</t>
        </r>
      </text>
    </comment>
    <comment ref="K49" authorId="0" shapeId="0">
      <text>
        <r>
          <rPr>
            <b/>
            <sz val="9"/>
            <color indexed="81"/>
            <rFont val="Tahoma"/>
            <family val="2"/>
          </rPr>
          <t>&lt;[[TCDeals] - [TC Property Current Stage (Seq: 1)] - [4% Construction Costs (Seq: 1)] Insurance Construction - Both]&gt;</t>
        </r>
      </text>
    </comment>
    <comment ref="E50" authorId="0" shapeId="0">
      <text>
        <r>
          <rPr>
            <b/>
            <sz val="9"/>
            <color indexed="81"/>
            <rFont val="Tahoma"/>
            <family val="2"/>
          </rPr>
          <t>&lt;[[TCDeals] - [TC Property Current Stage (Seq: 1)] - [Actual Costs (Seq: 1)] Constr Interest - Both]&gt;</t>
        </r>
      </text>
    </comment>
    <comment ref="G50" authorId="0" shapeId="0">
      <text>
        <r>
          <rPr>
            <b/>
            <sz val="9"/>
            <color indexed="81"/>
            <rFont val="Tahoma"/>
            <family val="2"/>
          </rPr>
          <t>&lt;[[TCDeals] - [TC Property Current Stage (Seq: 1)] - [Acquisition Costs (Seq: 1)] Constr Interest - Both]&gt;</t>
        </r>
      </text>
    </comment>
    <comment ref="I50" authorId="0" shapeId="0">
      <text>
        <r>
          <rPr>
            <b/>
            <sz val="9"/>
            <color indexed="81"/>
            <rFont val="Tahoma"/>
            <family val="2"/>
          </rPr>
          <t>&lt;[[TCDeals] - [TC Property Current Stage (Seq: 1)] - [9% Construction Costs (Seq: 1)] Constr Interest - Both]&gt;</t>
        </r>
      </text>
    </comment>
    <comment ref="K50" authorId="0" shapeId="0">
      <text>
        <r>
          <rPr>
            <b/>
            <sz val="9"/>
            <color indexed="81"/>
            <rFont val="Tahoma"/>
            <family val="2"/>
          </rPr>
          <t>&lt;[[TCDeals] - [TC Property Current Stage (Seq: 1)] - [4% Construction Costs (Seq: 1)] Constr Interest - Both]&gt;</t>
        </r>
      </text>
    </comment>
    <comment ref="E51" authorId="0" shapeId="0">
      <text>
        <r>
          <rPr>
            <b/>
            <sz val="9"/>
            <color indexed="81"/>
            <rFont val="Tahoma"/>
            <family val="2"/>
          </rPr>
          <t>&lt;[[TCDeals] - [TC Property Current Stage (Seq: 1)] - [Actual Costs (Seq: 1)] Constr Loan Orig Fee - Both]&gt;</t>
        </r>
      </text>
    </comment>
    <comment ref="G51" authorId="0" shapeId="0">
      <text>
        <r>
          <rPr>
            <b/>
            <sz val="9"/>
            <color indexed="81"/>
            <rFont val="Tahoma"/>
            <family val="2"/>
          </rPr>
          <t>&lt;[[TCDeals] - [TC Property Current Stage (Seq: 1)] - [Acquisition Costs (Seq: 1)] Constr Loan Orig Fee - Both]&gt;</t>
        </r>
      </text>
    </comment>
    <comment ref="I51" authorId="0" shapeId="0">
      <text>
        <r>
          <rPr>
            <b/>
            <sz val="9"/>
            <color indexed="81"/>
            <rFont val="Tahoma"/>
            <family val="2"/>
          </rPr>
          <t>&lt;[[TCDeals] - [TC Property Current Stage (Seq: 1)] - [9% Construction Costs (Seq: 1)] Constr Loan Orig Fee - Both]&gt;</t>
        </r>
      </text>
    </comment>
    <comment ref="K51" authorId="0" shapeId="0">
      <text>
        <r>
          <rPr>
            <b/>
            <sz val="9"/>
            <color indexed="81"/>
            <rFont val="Tahoma"/>
            <family val="2"/>
          </rPr>
          <t>&lt;[[TCDeals] - [TC Property Current Stage (Seq: 1)] - [4% Construction Costs (Seq: 1)] Constr Loan Orig Fee - Both]&gt;</t>
        </r>
      </text>
    </comment>
    <comment ref="E52" authorId="0" shapeId="0">
      <text>
        <r>
          <rPr>
            <b/>
            <sz val="9"/>
            <color indexed="81"/>
            <rFont val="Tahoma"/>
            <family val="2"/>
          </rPr>
          <t>&lt;[[TCDeals] - [TC Property Current Stage (Seq: 1)] - [Actual Costs (Seq: 1)] Title And Recording - Both]&gt;</t>
        </r>
      </text>
    </comment>
    <comment ref="G52" authorId="0" shapeId="0">
      <text>
        <r>
          <rPr>
            <b/>
            <sz val="9"/>
            <color indexed="81"/>
            <rFont val="Tahoma"/>
            <family val="2"/>
          </rPr>
          <t>&lt;[[TCDeals] - [TC Property Current Stage (Seq: 1)] - [Acquisition Costs (Seq: 1)] Title And Recording - Both]&gt;</t>
        </r>
      </text>
    </comment>
    <comment ref="I52" authorId="0" shapeId="0">
      <text>
        <r>
          <rPr>
            <b/>
            <sz val="9"/>
            <color indexed="81"/>
            <rFont val="Tahoma"/>
            <family val="2"/>
          </rPr>
          <t>&lt;[[TCDeals] - [TC Property Current Stage (Seq: 1)] - [9% Construction Costs (Seq: 1)] Title And Recording - Both]&gt;</t>
        </r>
      </text>
    </comment>
    <comment ref="K52" authorId="0" shapeId="0">
      <text>
        <r>
          <rPr>
            <b/>
            <sz val="9"/>
            <color indexed="81"/>
            <rFont val="Tahoma"/>
            <family val="2"/>
          </rPr>
          <t>&lt;[[TCDeals] - [TC Property Current Stage (Seq: 1)] - [4% Construction Costs (Seq: 1)] Title And Recording - Both]&gt;</t>
        </r>
      </text>
    </comment>
    <comment ref="E53" authorId="0" shapeId="0">
      <text>
        <r>
          <rPr>
            <b/>
            <sz val="9"/>
            <color indexed="81"/>
            <rFont val="Tahoma"/>
            <family val="2"/>
          </rPr>
          <t>&lt;[[TCDeals] - [TC Property Current Stage (Seq: 1)] - [Actual Costs (Seq: 1)] Taxes Construction - Both]&gt;</t>
        </r>
      </text>
    </comment>
    <comment ref="G53" authorId="0" shapeId="0">
      <text>
        <r>
          <rPr>
            <b/>
            <sz val="9"/>
            <color indexed="81"/>
            <rFont val="Tahoma"/>
            <family val="2"/>
          </rPr>
          <t>&lt;[[TCDeals] - [TC Property Current Stage (Seq: 1)] - [Acquisition Costs (Seq: 1)] Taxes Construction - Both]&gt;</t>
        </r>
      </text>
    </comment>
    <comment ref="I53" authorId="0" shapeId="0">
      <text>
        <r>
          <rPr>
            <b/>
            <sz val="9"/>
            <color indexed="81"/>
            <rFont val="Tahoma"/>
            <family val="2"/>
          </rPr>
          <t>&lt;[[TCDeals] - [TC Property Current Stage (Seq: 1)] - [9% Construction Costs (Seq: 1)] Taxes Construction - Both]&gt;</t>
        </r>
      </text>
    </comment>
    <comment ref="K53" authorId="0" shapeId="0">
      <text>
        <r>
          <rPr>
            <b/>
            <sz val="9"/>
            <color indexed="81"/>
            <rFont val="Tahoma"/>
            <family val="2"/>
          </rPr>
          <t>&lt;[[TCDeals] - [TC Property Current Stage (Seq: 1)] - [4% Construction Costs (Seq: 1)] Taxes Construction - Both]&gt;</t>
        </r>
      </text>
    </comment>
    <comment ref="E54" authorId="0" shapeId="0">
      <text>
        <r>
          <rPr>
            <b/>
            <sz val="9"/>
            <color indexed="81"/>
            <rFont val="Tahoma"/>
            <family val="2"/>
          </rPr>
          <t>&lt;[[TCDeals] - [TC Property Current Stage (Seq: 1)] - [Actual Costs (Seq: 1)] Closing Legal Fees - Both]&gt;</t>
        </r>
      </text>
    </comment>
    <comment ref="G54" authorId="0" shapeId="0">
      <text>
        <r>
          <rPr>
            <b/>
            <sz val="9"/>
            <color indexed="81"/>
            <rFont val="Tahoma"/>
            <family val="2"/>
          </rPr>
          <t>&lt;[[TCDeals] - [TC Property Current Stage (Seq: 1)] - [Acquisition Costs (Seq: 1)] Closing Legal Fees - Both]&gt;</t>
        </r>
      </text>
    </comment>
    <comment ref="I54" authorId="0" shapeId="0">
      <text>
        <r>
          <rPr>
            <b/>
            <sz val="9"/>
            <color indexed="81"/>
            <rFont val="Tahoma"/>
            <family val="2"/>
          </rPr>
          <t>&lt;[[TCDeals] - [TC Property Current Stage (Seq: 1)] - [9% Construction Costs (Seq: 1)] Closing Legal Fees - Both]&gt;</t>
        </r>
      </text>
    </comment>
    <comment ref="K54" authorId="0" shapeId="0">
      <text>
        <r>
          <rPr>
            <b/>
            <sz val="9"/>
            <color indexed="81"/>
            <rFont val="Tahoma"/>
            <family val="2"/>
          </rPr>
          <t>&lt;[[TCDeals] - [TC Property Current Stage (Seq: 1)] - [4% Construction Costs (Seq: 1)] Closing Legal Fees - Both]&gt;</t>
        </r>
      </text>
    </comment>
    <comment ref="E55" authorId="0" shapeId="0">
      <text>
        <r>
          <rPr>
            <b/>
            <sz val="9"/>
            <color indexed="81"/>
            <rFont val="Tahoma"/>
            <family val="2"/>
          </rPr>
          <t>&lt;[[TCDeals] - [TC Property Current Stage (Seq: 1)] - [Actual Costs (Seq: 1)] Bonding Fee - Both]&gt;</t>
        </r>
      </text>
    </comment>
    <comment ref="G55" authorId="0" shapeId="0">
      <text>
        <r>
          <rPr>
            <b/>
            <sz val="9"/>
            <color indexed="81"/>
            <rFont val="Tahoma"/>
            <family val="2"/>
          </rPr>
          <t>&lt;[[TCDeals] - [TC Property Current Stage (Seq: 1)] - [Acquisition Costs (Seq: 1)] Bonding Fee - Both]&gt;</t>
        </r>
      </text>
    </comment>
    <comment ref="I55" authorId="0" shapeId="0">
      <text>
        <r>
          <rPr>
            <b/>
            <sz val="9"/>
            <color indexed="81"/>
            <rFont val="Tahoma"/>
            <family val="2"/>
          </rPr>
          <t>&lt;[[TCDeals] - [TC Property Current Stage (Seq: 1)] - [9% Construction Costs (Seq: 1)] Bonding Fee - Both]&gt;</t>
        </r>
      </text>
    </comment>
    <comment ref="K55" authorId="0" shapeId="0">
      <text>
        <r>
          <rPr>
            <b/>
            <sz val="9"/>
            <color indexed="81"/>
            <rFont val="Tahoma"/>
            <family val="2"/>
          </rPr>
          <t>&lt;[[TCDeals] - [TC Property Current Stage (Seq: 1)] - [4% Construction Costs (Seq: 1)] Bonding Fee - Both]&gt;</t>
        </r>
      </text>
    </comment>
    <comment ref="B56" authorId="0" shapeId="0">
      <text>
        <r>
          <rPr>
            <b/>
            <sz val="9"/>
            <color indexed="81"/>
            <rFont val="Tahoma"/>
            <family val="2"/>
          </rPr>
          <t>&lt;[[TCDeals] - [TC Property Current Stage (Seq: 1)] Additional Costs 7 - Send]&gt;</t>
        </r>
      </text>
    </comment>
    <comment ref="E56" authorId="0" shapeId="0">
      <text>
        <r>
          <rPr>
            <b/>
            <sz val="9"/>
            <color indexed="81"/>
            <rFont val="Tahoma"/>
            <family val="2"/>
          </rPr>
          <t>&lt;[[TCDeals] - [TC Property Current Stage (Seq: 1)] - [Actual Costs (Seq: 1)] Actual Addl Cost 7 - Both]&gt;</t>
        </r>
      </text>
    </comment>
    <comment ref="G56" authorId="0" shapeId="0">
      <text>
        <r>
          <rPr>
            <b/>
            <sz val="9"/>
            <color indexed="81"/>
            <rFont val="Tahoma"/>
            <family val="2"/>
          </rPr>
          <t>&lt;[[TCDeals] - [TC Property Current Stage (Seq: 1)] - [Acquisition Costs (Seq: 1)] Acq Addl Cost 7 - Both]&gt;</t>
        </r>
      </text>
    </comment>
    <comment ref="I56" authorId="0" shapeId="0">
      <text>
        <r>
          <rPr>
            <b/>
            <sz val="9"/>
            <color indexed="81"/>
            <rFont val="Tahoma"/>
            <family val="2"/>
          </rPr>
          <t>&lt;[[TCDeals] - [TC Property Current Stage (Seq: 1)] - [9% Construction Costs (Seq: 1)] PVC Addl Cost 7 - Both]&gt;</t>
        </r>
      </text>
    </comment>
    <comment ref="K56" authorId="0" shapeId="0">
      <text>
        <r>
          <rPr>
            <b/>
            <sz val="9"/>
            <color indexed="81"/>
            <rFont val="Tahoma"/>
            <family val="2"/>
          </rPr>
          <t>&lt;[[TCDeals] - [TC Property Current Stage (Seq: 1)] - [4% Construction Costs (Seq: 1)] Rehab Addl Cost 7 - Both]&gt;</t>
        </r>
      </text>
    </comment>
    <comment ref="B57" authorId="0" shapeId="0">
      <text>
        <r>
          <rPr>
            <b/>
            <sz val="9"/>
            <color indexed="81"/>
            <rFont val="Tahoma"/>
            <family val="2"/>
          </rPr>
          <t>&lt;[[TCDeals] - [TC Property Current Stage (Seq: 1)] Additional Costs 8 - Send]&gt;</t>
        </r>
      </text>
    </comment>
    <comment ref="E57" authorId="0" shapeId="0">
      <text>
        <r>
          <rPr>
            <b/>
            <sz val="9"/>
            <color indexed="81"/>
            <rFont val="Tahoma"/>
            <family val="2"/>
          </rPr>
          <t>&lt;[[TCDeals] - [TC Property Current Stage (Seq: 1)] - [Actual Costs (Seq: 1)] Actual Addl Cost 8 - Both]&gt;</t>
        </r>
      </text>
    </comment>
    <comment ref="G57" authorId="0" shapeId="0">
      <text>
        <r>
          <rPr>
            <b/>
            <sz val="9"/>
            <color indexed="81"/>
            <rFont val="Tahoma"/>
            <family val="2"/>
          </rPr>
          <t>&lt;[[TCDeals] - [TC Property Current Stage (Seq: 1)] - [Acquisition Costs (Seq: 1)] Acq Addl Cost 8 - Both]&gt;</t>
        </r>
      </text>
    </comment>
    <comment ref="I57" authorId="0" shapeId="0">
      <text>
        <r>
          <rPr>
            <b/>
            <sz val="9"/>
            <color indexed="81"/>
            <rFont val="Tahoma"/>
            <family val="2"/>
          </rPr>
          <t>&lt;[[TCDeals] - [TC Property Current Stage (Seq: 1)] - [9% Construction Costs (Seq: 1)] PVC Addl Cost 8 - Both]&gt;</t>
        </r>
      </text>
    </comment>
    <comment ref="K57" authorId="0" shapeId="0">
      <text>
        <r>
          <rPr>
            <b/>
            <sz val="9"/>
            <color indexed="81"/>
            <rFont val="Tahoma"/>
            <family val="2"/>
          </rPr>
          <t>&lt;[[TCDeals] - [TC Property Current Stage (Seq: 1)] - [4% Construction Costs (Seq: 1)] Rehab Addl Cost 8 - Both]&gt;</t>
        </r>
      </text>
    </comment>
    <comment ref="B60" authorId="0" shapeId="0">
      <text>
        <r>
          <rPr>
            <b/>
            <sz val="9"/>
            <color indexed="81"/>
            <rFont val="Tahoma"/>
            <family val="2"/>
          </rPr>
          <t>&lt;[[TCDeals] - [TC Property Current Stage (Seq: 1)] Additional Costs 9 - Send]&gt;</t>
        </r>
      </text>
    </comment>
    <comment ref="E60" authorId="0" shapeId="0">
      <text>
        <r>
          <rPr>
            <b/>
            <sz val="9"/>
            <color indexed="81"/>
            <rFont val="Tahoma"/>
            <family val="2"/>
          </rPr>
          <t>&lt;[[TCDeals] - [TC Property Current Stage (Seq: 1)] - [Actual Costs (Seq: 1)] Actual Addl Cost 9 - Both]&gt;</t>
        </r>
      </text>
    </comment>
    <comment ref="E61" authorId="0" shapeId="0">
      <text>
        <r>
          <rPr>
            <b/>
            <sz val="9"/>
            <color indexed="81"/>
            <rFont val="Tahoma"/>
            <family val="2"/>
          </rPr>
          <t>&lt;[[TCDeals] - [TC Property Current Stage (Seq: 1)] - [Actual Costs (Seq: 1)] Perm Loan Fee - Both]&gt;</t>
        </r>
      </text>
    </comment>
    <comment ref="B62" authorId="0" shapeId="0">
      <text>
        <r>
          <rPr>
            <b/>
            <sz val="9"/>
            <color indexed="81"/>
            <rFont val="Tahoma"/>
            <family val="2"/>
          </rPr>
          <t>&lt;[[TCDeals] - [TC Property Current Stage (Seq: 1)] Additional Costs 10 - Send]&gt;</t>
        </r>
      </text>
    </comment>
    <comment ref="E62" authorId="0" shapeId="0">
      <text>
        <r>
          <rPr>
            <b/>
            <sz val="9"/>
            <color indexed="81"/>
            <rFont val="Tahoma"/>
            <family val="2"/>
          </rPr>
          <t>&lt;[[TCDeals] - [TC Property Current Stage (Seq: 1)] - [Actual Costs (Seq: 1)] Actual Addl Cost 10 - Both]&gt;</t>
        </r>
      </text>
    </comment>
    <comment ref="B63" authorId="0" shapeId="0">
      <text>
        <r>
          <rPr>
            <b/>
            <sz val="9"/>
            <color indexed="81"/>
            <rFont val="Tahoma"/>
            <family val="2"/>
          </rPr>
          <t>&lt;[[TCDeals] - [TC Property Current Stage (Seq: 1)] Additional Costs 11 - Send]&gt;</t>
        </r>
      </text>
    </comment>
    <comment ref="E63" authorId="0" shapeId="0">
      <text>
        <r>
          <rPr>
            <b/>
            <sz val="9"/>
            <color indexed="81"/>
            <rFont val="Tahoma"/>
            <family val="2"/>
          </rPr>
          <t>&lt;[[TCDeals] - [TC Property Current Stage (Seq: 1)] - [Actual Costs (Seq: 1)] Actual Addl Cost 11 - Both]&gt;</t>
        </r>
      </text>
    </comment>
    <comment ref="E64" authorId="0" shapeId="0">
      <text>
        <r>
          <rPr>
            <b/>
            <sz val="9"/>
            <color indexed="81"/>
            <rFont val="Tahoma"/>
            <family val="2"/>
          </rPr>
          <t>&lt;[[TCDeals] - [TC Property Current Stage (Seq: 1)] - [Actual Costs (Seq: 1)] Other Perm Loan Fees - Both]&gt;</t>
        </r>
      </text>
    </comment>
  </commentList>
</comments>
</file>

<file path=xl/comments8.xml><?xml version="1.0" encoding="utf-8"?>
<comments xmlns="http://schemas.openxmlformats.org/spreadsheetml/2006/main">
  <authors>
    <author>Michael Leary</author>
  </authors>
  <commentList>
    <comment ref="E8" authorId="0" shapeId="0">
      <text>
        <r>
          <rPr>
            <b/>
            <sz val="9"/>
            <color indexed="81"/>
            <rFont val="Tahoma"/>
            <family val="2"/>
          </rPr>
          <t>&lt;[[TCDeals] - [TC Property Current Stage (Seq: 1)] - [Actual Costs (Seq: 1)] Appraisal Fee - Both]&gt;</t>
        </r>
      </text>
    </comment>
    <comment ref="G8" authorId="0" shapeId="0">
      <text>
        <r>
          <rPr>
            <b/>
            <sz val="9"/>
            <color indexed="81"/>
            <rFont val="Tahoma"/>
            <family val="2"/>
          </rPr>
          <t>&lt;[[TCDeals] - [TC Property Current Stage (Seq: 1)] - [Acquisition Costs (Seq: 1)] Appraisal Fee - Both]&gt;</t>
        </r>
      </text>
    </comment>
    <comment ref="I8" authorId="0" shapeId="0">
      <text>
        <r>
          <rPr>
            <b/>
            <sz val="9"/>
            <color indexed="81"/>
            <rFont val="Tahoma"/>
            <family val="2"/>
          </rPr>
          <t>&lt;[[TCDeals] - [TC Property Current Stage (Seq: 1)] - [9% Construction Costs (Seq: 1)] Appraisal Fee - Both]&gt;</t>
        </r>
      </text>
    </comment>
    <comment ref="K8" authorId="0" shapeId="0">
      <text>
        <r>
          <rPr>
            <b/>
            <sz val="9"/>
            <color indexed="81"/>
            <rFont val="Tahoma"/>
            <family val="2"/>
          </rPr>
          <t>&lt;[[TCDeals] - [TC Property Current Stage (Seq: 1)] - [4% Construction Costs (Seq: 1)] Appraisal Fee - Both]&gt;</t>
        </r>
      </text>
    </comment>
    <comment ref="E9" authorId="0" shapeId="0">
      <text>
        <r>
          <rPr>
            <b/>
            <sz val="9"/>
            <color indexed="81"/>
            <rFont val="Tahoma"/>
            <family val="2"/>
          </rPr>
          <t>&lt;[[TCDeals] - [TC Property Current Stage (Seq: 1)] - [Actual Costs (Seq: 1)] Market Study - Both]&gt;</t>
        </r>
      </text>
    </comment>
    <comment ref="G9" authorId="0" shapeId="0">
      <text>
        <r>
          <rPr>
            <b/>
            <sz val="9"/>
            <color indexed="81"/>
            <rFont val="Tahoma"/>
            <family val="2"/>
          </rPr>
          <t>&lt;[[TCDeals] - [TC Property Current Stage (Seq: 1)] - [Acquisition Costs (Seq: 1)] Market Study - Both]&gt;</t>
        </r>
      </text>
    </comment>
    <comment ref="I9" authorId="0" shapeId="0">
      <text>
        <r>
          <rPr>
            <b/>
            <sz val="9"/>
            <color indexed="81"/>
            <rFont val="Tahoma"/>
            <family val="2"/>
          </rPr>
          <t>&lt;[[TCDeals] - [TC Property Current Stage (Seq: 1)] - [9% Construction Costs (Seq: 1)] Market Study - Both]&gt;</t>
        </r>
      </text>
    </comment>
    <comment ref="K9" authorId="0" shapeId="0">
      <text>
        <r>
          <rPr>
            <b/>
            <sz val="9"/>
            <color indexed="81"/>
            <rFont val="Tahoma"/>
            <family val="2"/>
          </rPr>
          <t>&lt;[[TCDeals] - [TC Property Current Stage (Seq: 1)] - [4% Construction Costs (Seq: 1)] Market Study - Both]&gt;</t>
        </r>
      </text>
    </comment>
    <comment ref="E10" authorId="0" shapeId="0">
      <text>
        <r>
          <rPr>
            <b/>
            <sz val="9"/>
            <color indexed="81"/>
            <rFont val="Tahoma"/>
            <family val="2"/>
          </rPr>
          <t>&lt;[[TCDeals] - [TC Property Current Stage (Seq: 1)] - [Actual Costs (Seq: 1)] Enviro Study - Both]&gt;</t>
        </r>
      </text>
    </comment>
    <comment ref="G10" authorId="0" shapeId="0">
      <text>
        <r>
          <rPr>
            <b/>
            <sz val="9"/>
            <color indexed="81"/>
            <rFont val="Tahoma"/>
            <family val="2"/>
          </rPr>
          <t>&lt;[[TCDeals] - [TC Property Current Stage (Seq: 1)] - [Acquisition Costs (Seq: 1)] Enviro Study - Both]&gt;</t>
        </r>
      </text>
    </comment>
    <comment ref="I10" authorId="0" shapeId="0">
      <text>
        <r>
          <rPr>
            <b/>
            <sz val="9"/>
            <color indexed="81"/>
            <rFont val="Tahoma"/>
            <family val="2"/>
          </rPr>
          <t>&lt;[[TCDeals] - [TC Property Current Stage (Seq: 1)] - [9% Construction Costs (Seq: 1)] Enviro Study - Both]&gt;</t>
        </r>
      </text>
    </comment>
    <comment ref="K10" authorId="0" shapeId="0">
      <text>
        <r>
          <rPr>
            <b/>
            <sz val="9"/>
            <color indexed="81"/>
            <rFont val="Tahoma"/>
            <family val="2"/>
          </rPr>
          <t>&lt;[[TCDeals] - [TC Property Current Stage (Seq: 1)] - [4% Construction Costs (Seq: 1)] Enviro Study - Both]&gt;</t>
        </r>
      </text>
    </comment>
    <comment ref="E11" authorId="0" shapeId="0">
      <text>
        <r>
          <rPr>
            <b/>
            <sz val="9"/>
            <color indexed="81"/>
            <rFont val="Tahoma"/>
            <family val="2"/>
          </rPr>
          <t>&lt;[[TCDeals] - [TC Property Current Stage (Seq: 1)] - [Actual Costs (Seq: 1)] Soil Borings - Both]&gt;</t>
        </r>
      </text>
    </comment>
    <comment ref="G11" authorId="0" shapeId="0">
      <text>
        <r>
          <rPr>
            <b/>
            <sz val="9"/>
            <color indexed="81"/>
            <rFont val="Tahoma"/>
            <family val="2"/>
          </rPr>
          <t>&lt;[[TCDeals] - [TC Property Current Stage (Seq: 1)] - [Acquisition Costs (Seq: 1)] Soil Borings - Both]&gt;</t>
        </r>
      </text>
    </comment>
    <comment ref="I11" authorId="0" shapeId="0">
      <text>
        <r>
          <rPr>
            <b/>
            <sz val="9"/>
            <color indexed="81"/>
            <rFont val="Tahoma"/>
            <family val="2"/>
          </rPr>
          <t>&lt;[[TCDeals] - [TC Property Current Stage (Seq: 1)] - [9% Construction Costs (Seq: 1)] Soil Borings - Both]&gt;</t>
        </r>
      </text>
    </comment>
    <comment ref="K11" authorId="0" shapeId="0">
      <text>
        <r>
          <rPr>
            <b/>
            <sz val="9"/>
            <color indexed="81"/>
            <rFont val="Tahoma"/>
            <family val="2"/>
          </rPr>
          <t>&lt;[[TCDeals] - [TC Property Current Stage (Seq: 1)] - [4% Construction Costs (Seq: 1)] Soil Borings - Both]&gt;</t>
        </r>
      </text>
    </comment>
    <comment ref="E12" authorId="0" shapeId="0">
      <text>
        <r>
          <rPr>
            <b/>
            <sz val="9"/>
            <color indexed="81"/>
            <rFont val="Tahoma"/>
            <family val="2"/>
          </rPr>
          <t>&lt;[[TCDeals] - [TC Property Current Stage (Seq: 1)] - [Actual Costs (Seq: 1)] Tax Credit Fee - Both]&gt;</t>
        </r>
      </text>
    </comment>
    <comment ref="B13" authorId="0" shapeId="0">
      <text>
        <r>
          <rPr>
            <b/>
            <sz val="9"/>
            <color indexed="81"/>
            <rFont val="Tahoma"/>
            <family val="2"/>
          </rPr>
          <t>&lt;[[TCDeals] - [TC Property Current Stage (Seq: 1)] Additional Costs 12 - Send]&gt;</t>
        </r>
      </text>
    </comment>
    <comment ref="E13" authorId="0" shapeId="0">
      <text>
        <r>
          <rPr>
            <b/>
            <sz val="9"/>
            <color indexed="81"/>
            <rFont val="Tahoma"/>
            <family val="2"/>
          </rPr>
          <t>&lt;[[TCDeals] - [TC Property Current Stage (Seq: 1)] - [Actual Costs (Seq: 1)] Actual Addl Cost 12 - Both]&gt;</t>
        </r>
      </text>
    </comment>
    <comment ref="B14" authorId="0" shapeId="0">
      <text>
        <r>
          <rPr>
            <b/>
            <sz val="9"/>
            <color indexed="81"/>
            <rFont val="Tahoma"/>
            <family val="2"/>
          </rPr>
          <t>&lt;[[TCDeals] - [TC Property Current Stage (Seq: 1)] Additional Costs 13 - Send]&gt;</t>
        </r>
      </text>
    </comment>
    <comment ref="E14" authorId="0" shapeId="0">
      <text>
        <r>
          <rPr>
            <b/>
            <sz val="9"/>
            <color indexed="81"/>
            <rFont val="Tahoma"/>
            <family val="2"/>
          </rPr>
          <t>&lt;[[TCDeals] - [TC Property Current Stage (Seq: 1)] - [Actual Costs (Seq: 1)] Actual Addl Cost 13 - Both]&gt;</t>
        </r>
      </text>
    </comment>
    <comment ref="E15" authorId="0" shapeId="0">
      <text>
        <r>
          <rPr>
            <b/>
            <sz val="9"/>
            <color indexed="81"/>
            <rFont val="Tahoma"/>
            <family val="2"/>
          </rPr>
          <t>&lt;[[TCDeals] - [TC Property Current Stage (Seq: 1)] - [Actual Costs (Seq: 1)] Other Contingency Total - Both]&gt;</t>
        </r>
      </text>
    </comment>
    <comment ref="G15" authorId="0" shapeId="0">
      <text>
        <r>
          <rPr>
            <b/>
            <sz val="9"/>
            <color indexed="81"/>
            <rFont val="Tahoma"/>
            <family val="2"/>
          </rPr>
          <t>&lt;[[TCDeals] - [TC Property Current Stage (Seq: 1)] - [Acquisition Costs (Seq: 1)] Other Contingency Total - Both]&gt;</t>
        </r>
      </text>
    </comment>
    <comment ref="I15" authorId="0" shapeId="0">
      <text>
        <r>
          <rPr>
            <b/>
            <sz val="9"/>
            <color indexed="81"/>
            <rFont val="Tahoma"/>
            <family val="2"/>
          </rPr>
          <t>&lt;[[TCDeals] - [TC Property Current Stage (Seq: 1)] - [9% Construction Costs (Seq: 1)] Other Contingency Total - Both]&gt;</t>
        </r>
      </text>
    </comment>
    <comment ref="K15" authorId="0" shapeId="0">
      <text>
        <r>
          <rPr>
            <b/>
            <sz val="9"/>
            <color indexed="81"/>
            <rFont val="Tahoma"/>
            <family val="2"/>
          </rPr>
          <t>&lt;[[TCDeals] - [TC Property Current Stage (Seq: 1)] - [4% Construction Costs (Seq: 1)] Other Contingency Total - Both]&gt;</t>
        </r>
      </text>
    </comment>
    <comment ref="E16" authorId="0" shapeId="0">
      <text>
        <r>
          <rPr>
            <b/>
            <sz val="9"/>
            <color indexed="81"/>
            <rFont val="Tahoma"/>
            <family val="2"/>
          </rPr>
          <t>&lt;[[TCDeals] - [TC Property Current Stage (Seq: 1)] - [Actual Costs (Seq: 1)] Cost Cert Fee - Both]&gt;</t>
        </r>
      </text>
    </comment>
    <comment ref="G16" authorId="0" shapeId="0">
      <text>
        <r>
          <rPr>
            <b/>
            <sz val="9"/>
            <color indexed="81"/>
            <rFont val="Tahoma"/>
            <family val="2"/>
          </rPr>
          <t>&lt;[[TCDeals] - [TC Property Current Stage (Seq: 1)] - [Acquisition Costs (Seq: 1)] Cost Cert Fee - Both]&gt;</t>
        </r>
      </text>
    </comment>
    <comment ref="I16" authorId="0" shapeId="0">
      <text>
        <r>
          <rPr>
            <b/>
            <sz val="9"/>
            <color indexed="81"/>
            <rFont val="Tahoma"/>
            <family val="2"/>
          </rPr>
          <t>&lt;[[TCDeals] - [TC Property Current Stage (Seq: 1)] - [9% Construction Costs (Seq: 1)] Cost Cert Fee - Both]&gt;</t>
        </r>
      </text>
    </comment>
    <comment ref="K16" authorId="0" shapeId="0">
      <text>
        <r>
          <rPr>
            <b/>
            <sz val="9"/>
            <color indexed="81"/>
            <rFont val="Tahoma"/>
            <family val="2"/>
          </rPr>
          <t>&lt;[[TCDeals] - [TC Property Current Stage (Seq: 1)] - [4% Construction Costs (Seq: 1)] Cost Cert Fee - Both]&gt;</t>
        </r>
      </text>
    </comment>
    <comment ref="B17" authorId="0" shapeId="0">
      <text>
        <r>
          <rPr>
            <b/>
            <sz val="9"/>
            <color indexed="81"/>
            <rFont val="Tahoma"/>
            <family val="2"/>
          </rPr>
          <t>&lt;[[TCDeals] - [TC Property Current Stage (Seq: 1)] Additional Costs 14 - Send]&gt;</t>
        </r>
      </text>
    </comment>
    <comment ref="E17" authorId="0" shapeId="0">
      <text>
        <r>
          <rPr>
            <b/>
            <sz val="9"/>
            <color indexed="81"/>
            <rFont val="Tahoma"/>
            <family val="2"/>
          </rPr>
          <t>&lt;[[TCDeals] - [TC Property Current Stage (Seq: 1)] - [Actual Costs (Seq: 1)] Actual Addl Cost 14 - Both]&gt;</t>
        </r>
      </text>
    </comment>
    <comment ref="G17" authorId="0" shapeId="0">
      <text>
        <r>
          <rPr>
            <b/>
            <sz val="9"/>
            <color indexed="81"/>
            <rFont val="Tahoma"/>
            <family val="2"/>
          </rPr>
          <t>&lt;[[TCDeals] - [TC Property Current Stage (Seq: 1)] - [Acquisition Costs (Seq: 1)] Acq Addl Cost 14 - Both]&gt;</t>
        </r>
      </text>
    </comment>
    <comment ref="I17" authorId="0" shapeId="0">
      <text>
        <r>
          <rPr>
            <b/>
            <sz val="9"/>
            <color indexed="81"/>
            <rFont val="Tahoma"/>
            <family val="2"/>
          </rPr>
          <t>&lt;[[TCDeals] - [TC Property Current Stage (Seq: 1)] - [9% Construction Costs (Seq: 1)] PVC Addl Cost 14 - Both]&gt;</t>
        </r>
      </text>
    </comment>
    <comment ref="K17" authorId="0" shapeId="0">
      <text>
        <r>
          <rPr>
            <b/>
            <sz val="9"/>
            <color indexed="81"/>
            <rFont val="Tahoma"/>
            <family val="2"/>
          </rPr>
          <t>&lt;[[TCDeals] - [TC Property Current Stage (Seq: 1)] - [4% Construction Costs (Seq: 1)] Rehab Addl Cost 14 - Both]&gt;</t>
        </r>
      </text>
    </comment>
    <comment ref="B18" authorId="0" shapeId="0">
      <text>
        <r>
          <rPr>
            <b/>
            <sz val="9"/>
            <color indexed="81"/>
            <rFont val="Tahoma"/>
            <family val="2"/>
          </rPr>
          <t>&lt;[[TCDeals] - [TC Property Current Stage (Seq: 1)] Additional Costs 15 - Send]&gt;</t>
        </r>
      </text>
    </comment>
    <comment ref="E18" authorId="0" shapeId="0">
      <text>
        <r>
          <rPr>
            <b/>
            <sz val="9"/>
            <color indexed="81"/>
            <rFont val="Tahoma"/>
            <family val="2"/>
          </rPr>
          <t>&lt;[[TCDeals] - [TC Property Current Stage (Seq: 1)] - [Actual Costs (Seq: 1)] Actual Addl Cost 15 - Both]&gt;</t>
        </r>
      </text>
    </comment>
    <comment ref="G18" authorId="0" shapeId="0">
      <text>
        <r>
          <rPr>
            <b/>
            <sz val="9"/>
            <color indexed="81"/>
            <rFont val="Tahoma"/>
            <family val="2"/>
          </rPr>
          <t>&lt;[[TCDeals] - [TC Property Current Stage (Seq: 1)] - [Acquisition Costs (Seq: 1)] Acq Addl Cost 15 - Both]&gt;</t>
        </r>
      </text>
    </comment>
    <comment ref="I18" authorId="0" shapeId="0">
      <text>
        <r>
          <rPr>
            <b/>
            <sz val="9"/>
            <color indexed="81"/>
            <rFont val="Tahoma"/>
            <family val="2"/>
          </rPr>
          <t>&lt;[[TCDeals] - [TC Property Current Stage (Seq: 1)] - [9% Construction Costs (Seq: 1)] PVC Addl Cost 15 - Both]&gt;</t>
        </r>
      </text>
    </comment>
    <comment ref="K18" authorId="0" shapeId="0">
      <text>
        <r>
          <rPr>
            <b/>
            <sz val="9"/>
            <color indexed="81"/>
            <rFont val="Tahoma"/>
            <family val="2"/>
          </rPr>
          <t>&lt;[[TCDeals] - [TC Property Current Stage (Seq: 1)] - [4% Construction Costs (Seq: 1)] Rehab Addl Cost 15 - Both]&gt;</t>
        </r>
      </text>
    </comment>
    <comment ref="E22" authorId="0" shapeId="0">
      <text>
        <r>
          <rPr>
            <b/>
            <sz val="9"/>
            <color indexed="81"/>
            <rFont val="Tahoma"/>
            <family val="2"/>
          </rPr>
          <t>&lt;[[TCDeals] - [TC Property Current Stage (Seq: 1)] - [Actual Costs (Seq: 1)] Developer Fees - Both]&gt;</t>
        </r>
      </text>
    </comment>
    <comment ref="G22" authorId="0" shapeId="0">
      <text>
        <r>
          <rPr>
            <b/>
            <sz val="9"/>
            <color indexed="81"/>
            <rFont val="Tahoma"/>
            <family val="2"/>
          </rPr>
          <t>&lt;[[TCDeals] - [TC Property Current Stage (Seq: 1)] - [Acquisition Costs (Seq: 1)] Developer Fees - Both]&gt;</t>
        </r>
      </text>
    </comment>
    <comment ref="I22" authorId="0" shapeId="0">
      <text>
        <r>
          <rPr>
            <b/>
            <sz val="9"/>
            <color indexed="81"/>
            <rFont val="Tahoma"/>
            <family val="2"/>
          </rPr>
          <t>&lt;[[TCDeals] - [TC Property Current Stage (Seq: 1)] - [9% Construction Costs (Seq: 1)] Developer Fees - Both]&gt;</t>
        </r>
      </text>
    </comment>
    <comment ref="K22" authorId="0" shapeId="0">
      <text>
        <r>
          <rPr>
            <b/>
            <sz val="9"/>
            <color indexed="81"/>
            <rFont val="Tahoma"/>
            <family val="2"/>
          </rPr>
          <t>&lt;[[TCDeals] - [TC Property Current Stage (Seq: 1)] - [4% Construction Costs (Seq: 1)] Developer Fees - Both]&gt;</t>
        </r>
      </text>
    </comment>
    <comment ref="B23" authorId="0" shapeId="0">
      <text>
        <r>
          <rPr>
            <b/>
            <sz val="9"/>
            <color indexed="81"/>
            <rFont val="Tahoma"/>
            <family val="2"/>
          </rPr>
          <t>&lt;[[TCDeals] - [TC Property Current Stage (Seq: 1)] Additional Costs 16 - Send]&gt;</t>
        </r>
      </text>
    </comment>
    <comment ref="E23" authorId="0" shapeId="0">
      <text>
        <r>
          <rPr>
            <b/>
            <sz val="9"/>
            <color indexed="81"/>
            <rFont val="Tahoma"/>
            <family val="2"/>
          </rPr>
          <t>&lt;[[TCDeals] - [TC Property Current Stage (Seq: 1)] - [Actual Costs (Seq: 1)] Actual Addl Cost 16 - Both]&gt;</t>
        </r>
      </text>
    </comment>
    <comment ref="G23" authorId="0" shapeId="0">
      <text>
        <r>
          <rPr>
            <b/>
            <sz val="9"/>
            <color indexed="81"/>
            <rFont val="Tahoma"/>
            <family val="2"/>
          </rPr>
          <t>&lt;[[TCDeals] - [TC Property Current Stage (Seq: 1)] - [Acquisition Costs (Seq: 1)] Acq Addl Cost 16 - Both]&gt;</t>
        </r>
      </text>
    </comment>
    <comment ref="I23" authorId="0" shapeId="0">
      <text>
        <r>
          <rPr>
            <b/>
            <sz val="9"/>
            <color indexed="81"/>
            <rFont val="Tahoma"/>
            <family val="2"/>
          </rPr>
          <t>&lt;[[TCDeals] - [TC Property Current Stage (Seq: 1)] - [9% Construction Costs (Seq: 1)] PVC Addl Cost 16 - Both]&gt;</t>
        </r>
      </text>
    </comment>
    <comment ref="K23" authorId="0" shapeId="0">
      <text>
        <r>
          <rPr>
            <b/>
            <sz val="9"/>
            <color indexed="81"/>
            <rFont val="Tahoma"/>
            <family val="2"/>
          </rPr>
          <t>&lt;[[TCDeals] - [TC Property Current Stage (Seq: 1)] - [4% Construction Costs (Seq: 1)] Rehab Addl Cost 16 - Both]&gt;</t>
        </r>
      </text>
    </comment>
    <comment ref="B26" authorId="0" shapeId="0">
      <text>
        <r>
          <rPr>
            <b/>
            <sz val="9"/>
            <color indexed="81"/>
            <rFont val="Tahoma"/>
            <family val="2"/>
          </rPr>
          <t>&lt;[[TCDeals] - [TC Property Current Stage (Seq: 1)] Additional Costs 17 - Send]&gt;</t>
        </r>
      </text>
    </comment>
    <comment ref="E26" authorId="0" shapeId="0">
      <text>
        <r>
          <rPr>
            <b/>
            <sz val="9"/>
            <color indexed="81"/>
            <rFont val="Tahoma"/>
            <family val="2"/>
          </rPr>
          <t>&lt;[[TCDeals] - [TC Property Current Stage (Seq: 1)] - [Actual Costs (Seq: 1)] Actual Addl Cost 17 - Both]&gt;</t>
        </r>
      </text>
    </comment>
    <comment ref="E27" authorId="0" shapeId="0">
      <text>
        <r>
          <rPr>
            <b/>
            <sz val="9"/>
            <color indexed="81"/>
            <rFont val="Tahoma"/>
            <family val="2"/>
          </rPr>
          <t>&lt;[[TCDeals] - [TC Property Current Stage (Seq: 1)] - [Actual Costs (Seq: 1)] Oper Reserve - Both]&gt;</t>
        </r>
      </text>
    </comment>
    <comment ref="B28" authorId="0" shapeId="0">
      <text>
        <r>
          <rPr>
            <b/>
            <sz val="9"/>
            <color indexed="81"/>
            <rFont val="Tahoma"/>
            <family val="2"/>
          </rPr>
          <t>&lt;[[TCDeals] - [TC Property Current Stage (Seq: 1)] Additional Costs 18 - Send]&gt;</t>
        </r>
      </text>
    </comment>
    <comment ref="E28" authorId="0" shapeId="0">
      <text>
        <r>
          <rPr>
            <b/>
            <sz val="9"/>
            <color indexed="81"/>
            <rFont val="Tahoma"/>
            <family val="2"/>
          </rPr>
          <t>&lt;[[TCDeals] - [TC Property Current Stage (Seq: 1)] - [Actual Costs (Seq: 1)] Actual Addl Cost 18 - Both]&gt;</t>
        </r>
      </text>
    </comment>
    <comment ref="B29" authorId="0" shapeId="0">
      <text>
        <r>
          <rPr>
            <b/>
            <sz val="9"/>
            <color indexed="81"/>
            <rFont val="Tahoma"/>
            <family val="2"/>
          </rPr>
          <t>&lt;[[TCDeals] - [TC Property Current Stage (Seq: 1)] Additional Costs 19 - Send]&gt;</t>
        </r>
      </text>
    </comment>
    <comment ref="E29" authorId="0" shapeId="0">
      <text>
        <r>
          <rPr>
            <b/>
            <sz val="9"/>
            <color indexed="81"/>
            <rFont val="Tahoma"/>
            <family val="2"/>
          </rPr>
          <t>&lt;[[TCDeals] - [TC Property Current Stage (Seq: 1)] - [Actual Costs (Seq: 1)] Actual Addl Cost 19 - Both]&gt;</t>
        </r>
      </text>
    </comment>
    <comment ref="G35" authorId="0" shapeId="0">
      <text>
        <r>
          <rPr>
            <b/>
            <sz val="9"/>
            <color indexed="81"/>
            <rFont val="Tahoma"/>
            <family val="2"/>
          </rPr>
          <t>&lt;[[TCDeals] - [TC Property Current Stage (Seq: 1)] - [Acquisition Costs (Seq: 1)] Fed Grant Financing - Both]&gt;</t>
        </r>
      </text>
    </comment>
    <comment ref="I35" authorId="0" shapeId="0">
      <text>
        <r>
          <rPr>
            <b/>
            <sz val="9"/>
            <color indexed="81"/>
            <rFont val="Tahoma"/>
            <family val="2"/>
          </rPr>
          <t>&lt;[[TCDeals] - [TC Property Current Stage (Seq: 1)] - [9% Construction Costs (Seq: 1)] Fed Grant Financing - Both]&gt;</t>
        </r>
      </text>
    </comment>
    <comment ref="K35" authorId="0" shapeId="0">
      <text>
        <r>
          <rPr>
            <b/>
            <sz val="9"/>
            <color indexed="81"/>
            <rFont val="Tahoma"/>
            <family val="2"/>
          </rPr>
          <t>&lt;[[TCDeals] - [TC Property Current Stage (Seq: 1)] - [4% Construction Costs (Seq: 1)] Fed Grant Financing - Both]&gt;</t>
        </r>
      </text>
    </comment>
    <comment ref="G36" authorId="0" shapeId="0">
      <text>
        <r>
          <rPr>
            <b/>
            <sz val="9"/>
            <color indexed="81"/>
            <rFont val="Tahoma"/>
            <family val="2"/>
          </rPr>
          <t>&lt;[[TCDeals] - [TC Property Current Stage (Seq: 1)] - [Acquisition Costs (Seq: 1)] Non Qual Financing - Both]&gt;</t>
        </r>
      </text>
    </comment>
    <comment ref="I36" authorId="0" shapeId="0">
      <text>
        <r>
          <rPr>
            <b/>
            <sz val="9"/>
            <color indexed="81"/>
            <rFont val="Tahoma"/>
            <family val="2"/>
          </rPr>
          <t>&lt;[[TCDeals] - [TC Property Current Stage (Seq: 1)] - [9% Construction Costs (Seq: 1)] Non Qual Financing - Both]&gt;</t>
        </r>
      </text>
    </comment>
    <comment ref="K36" authorId="0" shapeId="0">
      <text>
        <r>
          <rPr>
            <b/>
            <sz val="9"/>
            <color indexed="81"/>
            <rFont val="Tahoma"/>
            <family val="2"/>
          </rPr>
          <t>&lt;[[TCDeals] - [TC Property Current Stage (Seq: 1)] - [4% Construction Costs (Seq: 1)] Non Qual Financing - Both]&gt;</t>
        </r>
      </text>
    </comment>
    <comment ref="G37" authorId="0" shapeId="0">
      <text>
        <r>
          <rPr>
            <b/>
            <sz val="9"/>
            <color indexed="81"/>
            <rFont val="Tahoma"/>
            <family val="2"/>
          </rPr>
          <t>&lt;[[TCDeals] - [TC Property Current Stage (Seq: 1)] - [Acquisition Costs (Seq: 1)] Costs of Non Qual Units - Both]&gt;</t>
        </r>
      </text>
    </comment>
    <comment ref="I37" authorId="0" shapeId="0">
      <text>
        <r>
          <rPr>
            <b/>
            <sz val="9"/>
            <color indexed="81"/>
            <rFont val="Tahoma"/>
            <family val="2"/>
          </rPr>
          <t>&lt;[[TCDeals] - [TC Property Current Stage (Seq: 1)] - [9% Construction Costs (Seq: 1)] Costs of Non Qual Units - Both]&gt;</t>
        </r>
      </text>
    </comment>
    <comment ref="K37" authorId="0" shapeId="0">
      <text>
        <r>
          <rPr>
            <b/>
            <sz val="9"/>
            <color indexed="81"/>
            <rFont val="Tahoma"/>
            <family val="2"/>
          </rPr>
          <t>&lt;[[TCDeals] - [TC Property Current Stage (Seq: 1)] - [4% Construction Costs (Seq: 1)] Costs of Non Qual Units - Both]&gt;</t>
        </r>
      </text>
    </comment>
    <comment ref="G38" authorId="0" shapeId="0">
      <text>
        <r>
          <rPr>
            <b/>
            <sz val="9"/>
            <color indexed="81"/>
            <rFont val="Tahoma"/>
            <family val="2"/>
          </rPr>
          <t>&lt;[[TCDeals] - [TC Property Current Stage (Seq: 1)] - [Acquisition Costs (Seq: 1)] Historic TC Residential - Both]&gt;</t>
        </r>
      </text>
    </comment>
    <comment ref="I38" authorId="0" shapeId="0">
      <text>
        <r>
          <rPr>
            <b/>
            <sz val="9"/>
            <color indexed="81"/>
            <rFont val="Tahoma"/>
            <family val="2"/>
          </rPr>
          <t>&lt;[[TCDeals] - [TC Property Current Stage (Seq: 1)] - [9% Construction Costs (Seq: 1)] Historic TC Residential - Both]&gt;</t>
        </r>
      </text>
    </comment>
    <comment ref="K38" authorId="0" shapeId="0">
      <text>
        <r>
          <rPr>
            <b/>
            <sz val="9"/>
            <color indexed="81"/>
            <rFont val="Tahoma"/>
            <family val="2"/>
          </rPr>
          <t>&lt;[[TCDeals] - [TC Property Current Stage (Seq: 1)] - [4% Construction Costs (Seq: 1)] Historic TC Residential - Both]&gt;</t>
        </r>
      </text>
    </comment>
    <comment ref="G41" authorId="0" shapeId="0">
      <text>
        <r>
          <rPr>
            <b/>
            <sz val="9"/>
            <color indexed="81"/>
            <rFont val="Tahoma"/>
            <family val="2"/>
          </rPr>
          <t>&lt;[[TCDeals] - [TC Property Current Stage (Seq: 1)] - [Acquisition Costs (Seq: 1)] Adj to Elig Basis - Both]&gt;</t>
        </r>
      </text>
    </comment>
    <comment ref="I41" authorId="0" shapeId="0">
      <text>
        <r>
          <rPr>
            <b/>
            <sz val="9"/>
            <color indexed="81"/>
            <rFont val="Tahoma"/>
            <family val="2"/>
          </rPr>
          <t>&lt;[[TCDeals] - [TC Property Current Stage (Seq: 1)] - [9% Construction Costs (Seq: 1)] Adj to Elig Basis - Both]&gt;</t>
        </r>
      </text>
    </comment>
    <comment ref="K41" authorId="0" shapeId="0">
      <text>
        <r>
          <rPr>
            <b/>
            <sz val="9"/>
            <color indexed="81"/>
            <rFont val="Tahoma"/>
            <family val="2"/>
          </rPr>
          <t>&lt;[[TCDeals] - [TC Property Current Stage (Seq: 1)] - [4% Construction Costs (Seq: 1)] Adj to Elig Basis - Both]&gt;</t>
        </r>
      </text>
    </comment>
    <comment ref="G43" authorId="0" shapeId="0">
      <text>
        <r>
          <rPr>
            <b/>
            <sz val="9"/>
            <color indexed="81"/>
            <rFont val="Tahoma"/>
            <family val="2"/>
          </rPr>
          <t>&lt;[[TCDeals] - [TC Property Current Stage (Seq: 1)] - [Acquisition Costs (Seq: 1)] Applicable Fraction - Both]&gt;</t>
        </r>
      </text>
    </comment>
    <comment ref="I43" authorId="0" shapeId="0">
      <text>
        <r>
          <rPr>
            <b/>
            <sz val="9"/>
            <color indexed="81"/>
            <rFont val="Tahoma"/>
            <family val="2"/>
          </rPr>
          <t>&lt;[[TCDeals] - [TC Property Current Stage (Seq: 1)] - [9% Construction Costs (Seq: 1)] Applicable Fraction - Both]&gt;</t>
        </r>
      </text>
    </comment>
    <comment ref="K43" authorId="0" shapeId="0">
      <text>
        <r>
          <rPr>
            <b/>
            <sz val="9"/>
            <color indexed="81"/>
            <rFont val="Tahoma"/>
            <family val="2"/>
          </rPr>
          <t>&lt;[[TCDeals] - [TC Property Current Stage (Seq: 1)] - [4% Construction Costs (Seq: 1)] Applicable Fraction - Both]&gt;</t>
        </r>
      </text>
    </comment>
    <comment ref="G45" authorId="0" shapeId="0">
      <text>
        <r>
          <rPr>
            <b/>
            <sz val="9"/>
            <color indexed="81"/>
            <rFont val="Tahoma"/>
            <family val="2"/>
          </rPr>
          <t>&lt;[[TCDeals] - [TC Property Current Stage (Seq: 1)] - [Acquisition Costs (Seq: 1)] Applicabale Percentage - Both]&gt;</t>
        </r>
      </text>
    </comment>
    <comment ref="I45" authorId="0" shapeId="0">
      <text>
        <r>
          <rPr>
            <b/>
            <sz val="9"/>
            <color indexed="81"/>
            <rFont val="Tahoma"/>
            <family val="2"/>
          </rPr>
          <t>&lt;[[TCDeals] - [TC Property Current Stage (Seq: 1)] - [9% Construction Costs (Seq: 1)] Applicabale Percentage - Both]&gt;</t>
        </r>
      </text>
    </comment>
    <comment ref="K45" authorId="0" shapeId="0">
      <text>
        <r>
          <rPr>
            <b/>
            <sz val="9"/>
            <color indexed="81"/>
            <rFont val="Tahoma"/>
            <family val="2"/>
          </rPr>
          <t>&lt;[[TCDeals] - [TC Property Current Stage (Seq: 1)] - [4% Construction Costs (Seq: 1)] Applicabale Percentage - Both]&gt;</t>
        </r>
      </text>
    </comment>
  </commentList>
</comments>
</file>

<file path=xl/comments9.xml><?xml version="1.0" encoding="utf-8"?>
<comments xmlns="http://schemas.openxmlformats.org/spreadsheetml/2006/main">
  <authors>
    <author>Michael Leary</author>
  </authors>
  <commentList>
    <comment ref="L11" authorId="0" shapeId="0">
      <text>
        <r>
          <rPr>
            <b/>
            <sz val="9"/>
            <color indexed="81"/>
            <rFont val="Tahoma"/>
            <family val="2"/>
          </rPr>
          <t>&lt;[[TCDeals] - [TC Property Current Stage (Seq: 1)] TC Other Income Monthly - Both]&gt;</t>
        </r>
      </text>
    </comment>
    <comment ref="C19" authorId="0" shapeId="0">
      <text>
        <r>
          <rPr>
            <b/>
            <sz val="9"/>
            <color indexed="81"/>
            <rFont val="Tahoma"/>
            <family val="2"/>
          </rPr>
          <t>&lt;[[TCDeals] - [TC Property Current Stage (Seq: 1)] Heating Type - Both]&gt;</t>
        </r>
      </text>
    </comment>
    <comment ref="J19" authorId="0" shapeId="0">
      <text>
        <r>
          <rPr>
            <b/>
            <sz val="9"/>
            <color indexed="81"/>
            <rFont val="Tahoma"/>
            <family val="2"/>
          </rPr>
          <t>&lt;[[TCDeals] - [TC Property Current Stage (Seq: 1)] Is Heat Landlord Paid - Both]&gt;</t>
        </r>
      </text>
    </comment>
    <comment ref="M19" authorId="0" shapeId="0">
      <text>
        <r>
          <rPr>
            <b/>
            <sz val="9"/>
            <color indexed="81"/>
            <rFont val="Tahoma"/>
            <family val="2"/>
          </rPr>
          <t>&lt;[[TCDeals] - [TC Property Current Stage (Seq: 1)] Total Allowance0 BR - Both]&gt;</t>
        </r>
      </text>
    </comment>
    <comment ref="C20" authorId="0" shapeId="0">
      <text>
        <r>
          <rPr>
            <b/>
            <sz val="9"/>
            <color indexed="81"/>
            <rFont val="Tahoma"/>
            <family val="2"/>
          </rPr>
          <t>&lt;[[TCDeals] - [TC Property Current Stage (Seq: 1)] Air Conditioning Type - Both]&gt;</t>
        </r>
      </text>
    </comment>
    <comment ref="J20" authorId="0" shapeId="0">
      <text>
        <r>
          <rPr>
            <b/>
            <sz val="9"/>
            <color indexed="81"/>
            <rFont val="Tahoma"/>
            <family val="2"/>
          </rPr>
          <t>&lt;[[TCDeals] - [TC Property Current Stage (Seq: 1)] Is AC Landlord Paid - Both]&gt;</t>
        </r>
      </text>
    </comment>
    <comment ref="M20" authorId="0" shapeId="0">
      <text>
        <r>
          <rPr>
            <b/>
            <sz val="9"/>
            <color indexed="81"/>
            <rFont val="Tahoma"/>
            <family val="2"/>
          </rPr>
          <t>&lt;[[TCDeals] - [TC Property Current Stage (Seq: 1)] Total Allowance1 BR - Both]&gt;</t>
        </r>
      </text>
    </comment>
    <comment ref="C21" authorId="0" shapeId="0">
      <text>
        <r>
          <rPr>
            <b/>
            <sz val="9"/>
            <color indexed="81"/>
            <rFont val="Tahoma"/>
            <family val="2"/>
          </rPr>
          <t>&lt;[[TCDeals] - [TC Property Current Stage (Seq: 1)] Cooking Type - Both]&gt;</t>
        </r>
      </text>
    </comment>
    <comment ref="J21" authorId="0" shapeId="0">
      <text>
        <r>
          <rPr>
            <b/>
            <sz val="9"/>
            <color indexed="81"/>
            <rFont val="Tahoma"/>
            <family val="2"/>
          </rPr>
          <t>&lt;[[TCDeals] - [TC Property Current Stage (Seq: 1)] Is Cooking Landlord Paid - Both]&gt;</t>
        </r>
      </text>
    </comment>
    <comment ref="M21" authorId="0" shapeId="0">
      <text>
        <r>
          <rPr>
            <b/>
            <sz val="9"/>
            <color indexed="81"/>
            <rFont val="Tahoma"/>
            <family val="2"/>
          </rPr>
          <t>&lt;[[TCDeals] - [TC Property Current Stage (Seq: 1)] Total Allowance2 BR - Both]&gt;</t>
        </r>
      </text>
    </comment>
    <comment ref="J22" authorId="0" shapeId="0">
      <text>
        <r>
          <rPr>
            <b/>
            <sz val="9"/>
            <color indexed="81"/>
            <rFont val="Tahoma"/>
            <family val="2"/>
          </rPr>
          <t>&lt;[[TCDeals] - [TC Property Current Stage (Seq: 1)] Is Electric Landlord Paid - Both]&gt;</t>
        </r>
      </text>
    </comment>
    <comment ref="M22" authorId="0" shapeId="0">
      <text>
        <r>
          <rPr>
            <b/>
            <sz val="9"/>
            <color indexed="81"/>
            <rFont val="Tahoma"/>
            <family val="2"/>
          </rPr>
          <t>&lt;[[TCDeals] - [TC Property Current Stage (Seq: 1)] Total Allowance3 BR - Both]&gt;</t>
        </r>
      </text>
    </comment>
    <comment ref="C23" authorId="0" shapeId="0">
      <text>
        <r>
          <rPr>
            <b/>
            <sz val="9"/>
            <color indexed="81"/>
            <rFont val="Tahoma"/>
            <family val="2"/>
          </rPr>
          <t>&lt;[[TCDeals] - [TC Property Current Stage (Seq: 1)] Hot Water Type - Both]&gt;</t>
        </r>
      </text>
    </comment>
    <comment ref="J23" authorId="0" shapeId="0">
      <text>
        <r>
          <rPr>
            <b/>
            <sz val="9"/>
            <color indexed="81"/>
            <rFont val="Tahoma"/>
            <family val="2"/>
          </rPr>
          <t>&lt;[[TCDeals] - [TC Property Current Stage (Seq: 1)] Is Hot Water Landlord Paid - Both]&gt;</t>
        </r>
      </text>
    </comment>
    <comment ref="M23" authorId="0" shapeId="0">
      <text>
        <r>
          <rPr>
            <b/>
            <sz val="9"/>
            <color indexed="81"/>
            <rFont val="Tahoma"/>
            <family val="2"/>
          </rPr>
          <t>&lt;[[TCDeals] - [TC Property Current Stage (Seq: 1)] Total Allowance4 BR - Both]&gt;</t>
        </r>
      </text>
    </comment>
    <comment ref="J24" authorId="0" shapeId="0">
      <text>
        <r>
          <rPr>
            <b/>
            <sz val="9"/>
            <color indexed="81"/>
            <rFont val="Tahoma"/>
            <family val="2"/>
          </rPr>
          <t>&lt;[[TCDeals] - [TC Property Current Stage (Seq: 1)] Is Water Landlord Paid - Both]&gt;</t>
        </r>
      </text>
    </comment>
    <comment ref="J25" authorId="0" shapeId="0">
      <text>
        <r>
          <rPr>
            <b/>
            <sz val="9"/>
            <color indexed="81"/>
            <rFont val="Tahoma"/>
            <family val="2"/>
          </rPr>
          <t>&lt;[[TCDeals] - [TC Property Current Stage (Seq: 1)] Is Sewer Landlord Paid - Both]&gt;</t>
        </r>
      </text>
    </comment>
    <comment ref="J26" authorId="0" shapeId="0">
      <text>
        <r>
          <rPr>
            <b/>
            <sz val="9"/>
            <color indexed="81"/>
            <rFont val="Tahoma"/>
            <family val="2"/>
          </rPr>
          <t>&lt;[[TCDeals] - [TC Property Current Stage (Seq: 1)] Is Trash Landlord Paid - Both]&gt;</t>
        </r>
      </text>
    </comment>
  </commentList>
</comments>
</file>

<file path=xl/sharedStrings.xml><?xml version="1.0" encoding="utf-8"?>
<sst xmlns="http://schemas.openxmlformats.org/spreadsheetml/2006/main" count="2063" uniqueCount="982">
  <si>
    <t>Percentage</t>
  </si>
  <si>
    <t>Total Match</t>
  </si>
  <si>
    <t>Total Potential Income</t>
  </si>
  <si>
    <t>Amount of Match</t>
  </si>
  <si>
    <t>Amount of Leverage</t>
  </si>
  <si>
    <t>Source of Leverage</t>
  </si>
  <si>
    <t>Total Leverage</t>
  </si>
  <si>
    <t xml:space="preserve">Development Name &amp; Address   </t>
  </si>
  <si>
    <t>Award</t>
  </si>
  <si>
    <t>Amount</t>
  </si>
  <si>
    <t>Total</t>
  </si>
  <si>
    <t>Option/Contract</t>
  </si>
  <si>
    <t>Site Acquisition</t>
  </si>
  <si>
    <t>Zoning Approval</t>
  </si>
  <si>
    <t>Site Engineering</t>
  </si>
  <si>
    <t>Conditional Commitment</t>
  </si>
  <si>
    <t>Firm Commitment</t>
  </si>
  <si>
    <t>Closing</t>
  </si>
  <si>
    <t>Loan Application</t>
  </si>
  <si>
    <t>Date</t>
  </si>
  <si>
    <t>Preliminary Commitment</t>
  </si>
  <si>
    <t>Partnership Closing</t>
  </si>
  <si>
    <t xml:space="preserve">   </t>
  </si>
  <si>
    <t>Net Cash Flow / Debt Service Coverage Ratio Calculation</t>
  </si>
  <si>
    <t>(at Stabilized Occupancy)</t>
  </si>
  <si>
    <t>Description</t>
  </si>
  <si>
    <t>Monthly</t>
  </si>
  <si>
    <t>Annually</t>
  </si>
  <si>
    <t>&lt;</t>
  </si>
  <si>
    <t>&gt; &lt;</t>
  </si>
  <si>
    <t>&gt;</t>
  </si>
  <si>
    <t>Effective Gross Income</t>
  </si>
  <si>
    <t>Net Operating Income (NOI)</t>
  </si>
  <si>
    <t>NET CASH FLOW</t>
  </si>
  <si>
    <t>Idaho Housing and Finance Association</t>
  </si>
  <si>
    <t xml:space="preserve">Date of Application </t>
  </si>
  <si>
    <t>(assigned by IHFA)</t>
  </si>
  <si>
    <t>Reservation</t>
  </si>
  <si>
    <t>Commitment</t>
  </si>
  <si>
    <t>Name</t>
  </si>
  <si>
    <t>Address</t>
  </si>
  <si>
    <t>Number of Bathrooms</t>
  </si>
  <si>
    <t>Subtotal Gross Potential Monthly Income</t>
  </si>
  <si>
    <t>Total Effective Monthly Income</t>
  </si>
  <si>
    <t>Market Rent for Comparable Unit (per Market Study)</t>
  </si>
  <si>
    <t>Site Information</t>
  </si>
  <si>
    <t>If yes, control is in the form of:</t>
  </si>
  <si>
    <t>Name of Seller</t>
  </si>
  <si>
    <t>Is site properly zoned for your development?</t>
  </si>
  <si>
    <t>If no, is site currently in the process of rezoning?</t>
  </si>
  <si>
    <t>Are all utilities presently available to the site?</t>
  </si>
  <si>
    <t>If no, which utilities need to be brought to the site?</t>
  </si>
  <si>
    <t>Number of Units</t>
  </si>
  <si>
    <t>Construction Financing</t>
  </si>
  <si>
    <t>List Individual Sources of Construction Financing</t>
  </si>
  <si>
    <t>Amount of Funds</t>
  </si>
  <si>
    <t>Interest Rate</t>
  </si>
  <si>
    <t>Name and Telephone Number of Contact Person</t>
  </si>
  <si>
    <t>TOTAL SOURCE OF FUNDS</t>
  </si>
  <si>
    <t>Permanent Financing</t>
  </si>
  <si>
    <t>Lender Name or Source of Funds</t>
  </si>
  <si>
    <t>Amortization Period</t>
  </si>
  <si>
    <t>Loan Term</t>
  </si>
  <si>
    <t>Application</t>
  </si>
  <si>
    <t xml:space="preserve"> </t>
  </si>
  <si>
    <t>City</t>
  </si>
  <si>
    <t>Less amount of nonqualified nonrecourse financing</t>
  </si>
  <si>
    <t>Less Historic Tax Credit (Residential Portion Only)</t>
  </si>
  <si>
    <t>Total Eligible Basis</t>
  </si>
  <si>
    <t>Multiplied by the Applicable Fraction</t>
  </si>
  <si>
    <t>Total Qualified Basis</t>
  </si>
  <si>
    <t>Monthly Revenue from Other Sources (Detail Sources Below)</t>
  </si>
  <si>
    <t>Monthly Charge</t>
  </si>
  <si>
    <t>Total Monthly Charge</t>
  </si>
  <si>
    <t>Washer/Dryer Rental</t>
  </si>
  <si>
    <t>Covered Parking</t>
  </si>
  <si>
    <t>Parking</t>
  </si>
  <si>
    <t>Total Other Monthly Income Source:</t>
  </si>
  <si>
    <t>Less Vacancy Allowance:</t>
  </si>
  <si>
    <t>Total Effective Monthly Income:</t>
  </si>
  <si>
    <t>Monthly Utility Allowance Calculations</t>
  </si>
  <si>
    <t>Documentation of utility calculations must be included with application.</t>
  </si>
  <si>
    <t>Other:</t>
  </si>
  <si>
    <t>List the names of Board Members for the nonprofit organization.</t>
  </si>
  <si>
    <t>Identify all paid full-time staff and sources of funds for annual operating expenses and current programs.</t>
  </si>
  <si>
    <t>Equals (Annual Tax Credit Allocation x 10 x Equity Factor)</t>
  </si>
  <si>
    <t>If funding package includes Developer Equity, identify the source below:</t>
  </si>
  <si>
    <t>Source</t>
  </si>
  <si>
    <t>Repayment Terms (if any)</t>
  </si>
  <si>
    <t>If so, how much of the fee will you be willing to defer?</t>
  </si>
  <si>
    <t>State</t>
  </si>
  <si>
    <t>Is site currently under control for the development?</t>
  </si>
  <si>
    <t>Describe the nonprofit's participation in the development and operation of the development.</t>
  </si>
  <si>
    <t>DEVELOPMENT COSTS</t>
  </si>
  <si>
    <t>(Low Income Housing Tax Credit Developments Only)</t>
  </si>
  <si>
    <t xml:space="preserve">List all tenant charges proposed for the development beyond the basic rent.  </t>
  </si>
  <si>
    <t>DEVELOPMENT SCHEDULE</t>
  </si>
  <si>
    <t>Federal ID Number</t>
  </si>
  <si>
    <t>Telephone</t>
  </si>
  <si>
    <t>Less federal grant used to finance qualifying development costs.</t>
  </si>
  <si>
    <t>Present Value Credit</t>
  </si>
  <si>
    <t>ACTUAL COST</t>
  </si>
  <si>
    <t>ELIGIBLE BASIS</t>
  </si>
  <si>
    <t>-0-</t>
  </si>
  <si>
    <t>LOAN</t>
  </si>
  <si>
    <t xml:space="preserve">Name(s) </t>
  </si>
  <si>
    <t>Zip Code</t>
  </si>
  <si>
    <t xml:space="preserve"> Average SF of Unit</t>
  </si>
  <si>
    <t>Environmental Clearance</t>
  </si>
  <si>
    <t xml:space="preserve">State  </t>
  </si>
  <si>
    <t># of Acres</t>
  </si>
  <si>
    <t xml:space="preserve">Sub Total  </t>
  </si>
  <si>
    <t xml:space="preserve">PAGE TOTAL  </t>
  </si>
  <si>
    <t xml:space="preserve">List Eligible Basis by Credit Type (Residential Portion Only)     </t>
  </si>
  <si>
    <t xml:space="preserve">Subtotal from this page  </t>
  </si>
  <si>
    <t xml:space="preserve">Subtotal from previous page  </t>
  </si>
  <si>
    <t xml:space="preserve">TOTAL  </t>
  </si>
  <si>
    <r>
      <rPr>
        <b/>
        <sz val="16"/>
        <rFont val="Arial Narrow"/>
        <family val="2"/>
      </rPr>
      <t>*</t>
    </r>
    <r>
      <rPr>
        <b/>
        <sz val="11"/>
        <rFont val="Arial Narrow"/>
        <family val="2"/>
      </rPr>
      <t>Monthly Rent per Unit</t>
    </r>
  </si>
  <si>
    <t xml:space="preserve">DEVELOPMENT COSTS </t>
  </si>
  <si>
    <t>(List Eligible Basis by Credit Type (Residential Portion Only)</t>
  </si>
  <si>
    <t>70%
Present Value Credit ELIGIBLE BASIS</t>
  </si>
  <si>
    <t xml:space="preserve">Multiplied by the Applicable Tax Credit Percentage
(Use current tax credit percentage as an estimate) </t>
  </si>
  <si>
    <t xml:space="preserve"> Heating</t>
  </si>
  <si>
    <t xml:space="preserve"> Air Conditioning</t>
  </si>
  <si>
    <t xml:space="preserve"> Cooking</t>
  </si>
  <si>
    <t xml:space="preserve"> Lighting</t>
  </si>
  <si>
    <t xml:space="preserve"> Hot Water</t>
  </si>
  <si>
    <t xml:space="preserve"> Water</t>
  </si>
  <si>
    <t xml:space="preserve"> Sewer</t>
  </si>
  <si>
    <t xml:space="preserve"> Trash</t>
  </si>
  <si>
    <r>
      <rPr>
        <b/>
        <sz val="11"/>
        <rFont val="Arial Narrow"/>
        <family val="2"/>
      </rPr>
      <t xml:space="preserve">        2.  </t>
    </r>
    <r>
      <rPr>
        <b/>
        <u/>
        <sz val="11"/>
        <rFont val="Arial Narrow"/>
        <family val="2"/>
      </rPr>
      <t>Permanent Loan</t>
    </r>
  </si>
  <si>
    <r>
      <rPr>
        <b/>
        <sz val="11"/>
        <rFont val="Arial Narrow"/>
        <family val="2"/>
      </rPr>
      <t xml:space="preserve">        3.  </t>
    </r>
    <r>
      <rPr>
        <b/>
        <u/>
        <sz val="11"/>
        <rFont val="Arial Narrow"/>
        <family val="2"/>
      </rPr>
      <t>Tax Credit Equity</t>
    </r>
  </si>
  <si>
    <r>
      <rPr>
        <b/>
        <sz val="11"/>
        <rFont val="Arial Narrow"/>
        <family val="2"/>
      </rPr>
      <t xml:space="preserve">        5.  </t>
    </r>
    <r>
      <rPr>
        <b/>
        <u/>
        <sz val="11"/>
        <rFont val="Arial Narrow"/>
        <family val="2"/>
      </rPr>
      <t>Other Loans &amp; Grants</t>
    </r>
  </si>
  <si>
    <r>
      <rPr>
        <b/>
        <sz val="11"/>
        <rFont val="Arial Narrow"/>
        <family val="2"/>
      </rPr>
      <t xml:space="preserve">        6.  </t>
    </r>
    <r>
      <rPr>
        <b/>
        <u/>
        <sz val="11"/>
        <rFont val="Arial Narrow"/>
        <family val="2"/>
      </rPr>
      <t>Other Loans &amp; Grants</t>
    </r>
  </si>
  <si>
    <t>Type &amp; Source</t>
  </si>
  <si>
    <r>
      <rPr>
        <b/>
        <sz val="11"/>
        <rFont val="Arial Narrow"/>
        <family val="2"/>
      </rPr>
      <t xml:space="preserve">        1.  </t>
    </r>
    <r>
      <rPr>
        <b/>
        <u/>
        <sz val="11"/>
        <rFont val="Arial Narrow"/>
        <family val="2"/>
      </rPr>
      <t>Construction Loan</t>
    </r>
  </si>
  <si>
    <t>SCHEDULED DATE:   Month/Year</t>
  </si>
  <si>
    <t>ACTIVITY</t>
  </si>
  <si>
    <r>
      <rPr>
        <b/>
        <sz val="11"/>
        <rFont val="Arial Narrow"/>
        <family val="2"/>
      </rPr>
      <t xml:space="preserve">C.    </t>
    </r>
    <r>
      <rPr>
        <b/>
        <u/>
        <sz val="11"/>
        <rFont val="Arial Narrow"/>
        <family val="2"/>
      </rPr>
      <t>PLANS AND SPECIFICATIONS</t>
    </r>
  </si>
  <si>
    <r>
      <rPr>
        <b/>
        <sz val="11"/>
        <rFont val="Arial Narrow"/>
        <family val="2"/>
      </rPr>
      <t xml:space="preserve">D.    </t>
    </r>
    <r>
      <rPr>
        <b/>
        <u/>
        <sz val="11"/>
        <rFont val="Arial Narrow"/>
        <family val="2"/>
      </rPr>
      <t>CONSTRUCTION BEGINS</t>
    </r>
  </si>
  <si>
    <r>
      <rPr>
        <b/>
        <sz val="11"/>
        <rFont val="Arial Narrow"/>
        <family val="2"/>
      </rPr>
      <t xml:space="preserve">F.    </t>
    </r>
    <r>
      <rPr>
        <b/>
        <u/>
        <sz val="11"/>
        <rFont val="Arial Narrow"/>
        <family val="2"/>
      </rPr>
      <t>LEASE-UP</t>
    </r>
  </si>
  <si>
    <t>B.    FINANCING</t>
  </si>
  <si>
    <t>A.    SITE</t>
  </si>
  <si>
    <t xml:space="preserve">   GRANT</t>
  </si>
  <si>
    <t xml:space="preserve">  Census Tract</t>
  </si>
  <si>
    <t xml:space="preserve">  Zip Code</t>
  </si>
  <si>
    <t xml:space="preserve">   Note:  Any charges to tenants which are not optional must be included in gross rent. </t>
  </si>
  <si>
    <t xml:space="preserve"> Is any portion of the Source of Funds for the development financed directly </t>
  </si>
  <si>
    <r>
      <rPr>
        <b/>
        <sz val="12"/>
        <rFont val="Arial Narrow"/>
        <family val="2"/>
      </rPr>
      <t xml:space="preserve"> </t>
    </r>
    <r>
      <rPr>
        <b/>
        <u/>
        <sz val="12"/>
        <rFont val="Arial Narrow"/>
        <family val="2"/>
      </rPr>
      <t>Source of Funds</t>
    </r>
  </si>
  <si>
    <t xml:space="preserve"> or indirectly with Federal, State, or Local Government Funds?</t>
  </si>
  <si>
    <t xml:space="preserve">Telephone: </t>
  </si>
  <si>
    <t>Developer Information</t>
  </si>
  <si>
    <t>Email</t>
  </si>
  <si>
    <t>If applicable, list names &amp;  percentage of co-development</t>
  </si>
  <si>
    <t>Ownership Information</t>
  </si>
  <si>
    <t>Name of Ownership Entity</t>
  </si>
  <si>
    <t>Date of Legal Formation</t>
  </si>
  <si>
    <t>Name of General Partner(s), Manager(s), or Managing Member(s) of Ownership Entity:</t>
  </si>
  <si>
    <t>Name of Equity Provider</t>
  </si>
  <si>
    <t xml:space="preserve">Historic Rehabilitation Credit Amount (if applicable) </t>
  </si>
  <si>
    <t xml:space="preserve">Contact Person </t>
  </si>
  <si>
    <t>TOTAL SOURCE OF CONSTRUCTION FUNDS</t>
  </si>
  <si>
    <t>Source of Developer Equity:</t>
  </si>
  <si>
    <t xml:space="preserve">Do your projections indicate that this deferred fee can be repaid from development operations within 12 years? </t>
  </si>
  <si>
    <t>Debt Service Coverage Ratio on 1st Lien</t>
  </si>
  <si>
    <t>Debt Service Coverage Ratio on all Hard Payment Debt</t>
  </si>
  <si>
    <t>Notification of Local Official - Low Income Housing Tax Credit only</t>
  </si>
  <si>
    <r>
      <rPr>
        <b/>
        <sz val="11"/>
        <rFont val="Arial Narrow"/>
        <family val="2"/>
      </rPr>
      <t xml:space="preserve">        4.  </t>
    </r>
    <r>
      <rPr>
        <b/>
        <u/>
        <sz val="11"/>
        <rFont val="Arial Narrow"/>
        <family val="2"/>
      </rPr>
      <t>HOME / HTF Funds</t>
    </r>
  </si>
  <si>
    <t xml:space="preserve">Loan Application </t>
  </si>
  <si>
    <t>Low Income Housing Tax Credit only:</t>
  </si>
  <si>
    <t>Developments will be underwritten using the terms contained in the proposed lender's letter of interest or commitment.  The development's projected net operating income must reflect the ability to repay the debt.  If the term of the loan is less than the armortization period, loan to value ("LTV") for the outstanding debt at term's end should meet lender requirements, generally not to exceed 80.00%.</t>
  </si>
  <si>
    <t>Estimated value will be determined by dividing the Net Operating Income ("NOI") at the time of refinance by the capitalization "CAP") rate mentioned in a current appraisal.  If an appraisal is not available, a 7.25% CAP rate will be used.</t>
  </si>
  <si>
    <t>Difference</t>
  </si>
  <si>
    <t>Cost</t>
  </si>
  <si>
    <t>Comparable building materials, appliances , or fixtures found in Affordable Units</t>
  </si>
  <si>
    <t>TOTAL</t>
  </si>
  <si>
    <r>
      <rPr>
        <b/>
        <sz val="11"/>
        <rFont val="Arial Narrow"/>
        <family val="2"/>
      </rPr>
      <t xml:space="preserve"> </t>
    </r>
    <r>
      <rPr>
        <b/>
        <u/>
        <sz val="11"/>
        <rFont val="Arial Narrow"/>
        <family val="2"/>
      </rPr>
      <t>Project Based Rental Assistance:</t>
    </r>
  </si>
  <si>
    <t>Source of Funds:</t>
  </si>
  <si>
    <t>Provide copies of letters of interest or commitment documentation with your application.</t>
  </si>
  <si>
    <r>
      <t xml:space="preserve">G.   </t>
    </r>
    <r>
      <rPr>
        <b/>
        <u/>
        <sz val="11"/>
        <rFont val="Arial Narrow"/>
        <family val="2"/>
      </rPr>
      <t>LIHTC ONLY - FORM 8609 APPLICATION</t>
    </r>
  </si>
  <si>
    <t>Minimum Matching Contributions (25%):</t>
  </si>
  <si>
    <t xml:space="preserve"> HOME Funds Requested:</t>
  </si>
  <si>
    <t xml:space="preserve">Source of Matching Contributions </t>
  </si>
  <si>
    <t>For HOME FUNDS ONLY:   MATCHING CONTRIBUTIONS</t>
  </si>
  <si>
    <r>
      <t xml:space="preserve"> For Matching Contribution requirements:  Code of Federal Requirements ("CFR") Title 24 -  Subtitle A - </t>
    </r>
    <r>
      <rPr>
        <b/>
        <sz val="11"/>
        <rFont val="Calibri"/>
        <family val="2"/>
      </rPr>
      <t>§</t>
    </r>
    <r>
      <rPr>
        <b/>
        <sz val="11"/>
        <rFont val="Arial Narrow"/>
        <family val="2"/>
      </rPr>
      <t xml:space="preserve">92.218 - §92.222 </t>
    </r>
  </si>
  <si>
    <r>
      <t xml:space="preserve">List cost of any building materials (i.e., flooring, surfaces, etc.), appliances, or fixtures, etc. that will be contained in the market units only. 
</t>
    </r>
    <r>
      <rPr>
        <u/>
        <sz val="10"/>
        <rFont val="Arial Narrow"/>
        <family val="2"/>
      </rPr>
      <t>If not applicable, please list NONE.</t>
    </r>
  </si>
  <si>
    <t>Building Materials, appliances, or fixtures, etc. found in Market Units only</t>
  </si>
  <si>
    <t xml:space="preserve"> HOME Leverage:  Include all permanent financing sources plus any funding sources for supportive services.</t>
  </si>
  <si>
    <t xml:space="preserve">Federal Congressional District    </t>
  </si>
  <si>
    <t>`</t>
  </si>
  <si>
    <t>Other</t>
  </si>
  <si>
    <t xml:space="preserve">Sub Total    </t>
  </si>
  <si>
    <r>
      <rPr>
        <b/>
        <i/>
        <sz val="10"/>
        <rFont val="Arial Narrow"/>
        <family val="2"/>
      </rPr>
      <t>**</t>
    </r>
    <r>
      <rPr>
        <i/>
        <sz val="10"/>
        <rFont val="Arial Narrow"/>
        <family val="2"/>
      </rPr>
      <t>The maximum tax credit rents, as disclosed in the maximum rent tables, less an allowance for tenant-paid utilities, must be less than the market rents for comparable units in the area where the development is to be located.</t>
    </r>
  </si>
  <si>
    <t>Mailing Address</t>
  </si>
  <si>
    <t xml:space="preserve">% Dev.  </t>
  </si>
  <si>
    <t xml:space="preserve">Email:  </t>
  </si>
  <si>
    <t>Contact :</t>
  </si>
  <si>
    <t>Execution date of contract or option:</t>
  </si>
  <si>
    <t>Expiration date of contract or option:</t>
  </si>
  <si>
    <t>Debt Service (1st Lien)**</t>
  </si>
  <si>
    <t>Debt Service  (Subordinate Debt)**</t>
  </si>
  <si>
    <t>Debt Service (Subordinate Debt)**</t>
  </si>
  <si>
    <t>Telephone:</t>
  </si>
  <si>
    <t xml:space="preserve">Zip Code:   </t>
  </si>
  <si>
    <t xml:space="preserve">State:   </t>
  </si>
  <si>
    <t>City:</t>
  </si>
  <si>
    <t>Address:</t>
  </si>
  <si>
    <t>Title:</t>
  </si>
  <si>
    <t>Name of Chief Executive Officer:</t>
  </si>
  <si>
    <t>Name of Political Jurisdiction:</t>
  </si>
  <si>
    <t>Yes</t>
  </si>
  <si>
    <t>No</t>
  </si>
  <si>
    <t>HOME</t>
  </si>
  <si>
    <t>Qualified Census Tract</t>
  </si>
  <si>
    <t>Difficult to Develop Area</t>
  </si>
  <si>
    <t>If yes, explain:</t>
  </si>
  <si>
    <t>Is there an identity of interest between Buyer and Seller?</t>
  </si>
  <si>
    <t>Deed</t>
  </si>
  <si>
    <t>Purchase Contract</t>
  </si>
  <si>
    <t>Energy Consumption Model</t>
  </si>
  <si>
    <t>Utility Company Estimate</t>
  </si>
  <si>
    <t>HUD Utility Schedule Model ("HUSM")</t>
  </si>
  <si>
    <t>Tax Exempt Bond Financing</t>
  </si>
  <si>
    <t>Taxable Bond Financing</t>
  </si>
  <si>
    <t>CDBG Loan</t>
  </si>
  <si>
    <t>HOME Loan</t>
  </si>
  <si>
    <t>Housing Trust Fund Loan</t>
  </si>
  <si>
    <t>Tax Increment Financing</t>
  </si>
  <si>
    <t>USDA RD Loan</t>
  </si>
  <si>
    <t>State Grant</t>
  </si>
  <si>
    <t>Local Grant</t>
  </si>
  <si>
    <t>CDBG Grant</t>
  </si>
  <si>
    <t>HOME Grant</t>
  </si>
  <si>
    <t>If yes, list the amount of the funds.</t>
  </si>
  <si>
    <t>Committed?      (Yes or No)</t>
  </si>
  <si>
    <t>Are you willing to defer a portion of your developer fee without interest if Allocating Agency's evaluation results in a need to do so?</t>
  </si>
  <si>
    <t>Provide Match documentation with your application.</t>
  </si>
  <si>
    <t>ID</t>
  </si>
  <si>
    <t>New Construction</t>
  </si>
  <si>
    <t>A.</t>
  </si>
  <si>
    <t>Ten Year Requirement</t>
  </si>
  <si>
    <t>Date the buildings in the property were or will be acquired by the new owner:</t>
  </si>
  <si>
    <t>Number of full years between items 1. and 2. above:</t>
  </si>
  <si>
    <t>a.</t>
  </si>
  <si>
    <t>The existing buildings in the property were acquired with the buyer's basis of the buildings determined, in whole or in part, with reference to the seller's basis in such buildings.</t>
  </si>
  <si>
    <t>b.</t>
  </si>
  <si>
    <t>c.</t>
  </si>
  <si>
    <t>The existing buildings in the property were acquired by a governmental unit or qualified non-profit organization; the Ten Year Requirement, determined in accordance with A.1. through A.3. above, was met with respect to that transfer; and all income from such property is exempt from Federal income taxes.</t>
  </si>
  <si>
    <t>d.</t>
  </si>
  <si>
    <t>The existing buildings in the property were acquired through foreclosure (or by instrument in lieu of foreclosure) of any purchase-money security interest held by the acquiring person; the Ten Year Requirement, determined in accordance with A.1. through A.3. above, was met with respect to that transfer; such buildings were resold within 12 months after the date such buildings were placed in service after such foreclosure.</t>
  </si>
  <si>
    <t>e.</t>
  </si>
  <si>
    <t>The existing building is a single-family residence that was acquired from an individual who owned and used such residence for no other purpose than as that individual's principal residence.</t>
  </si>
  <si>
    <t>B.</t>
  </si>
  <si>
    <t>If B. above is FALSE, the buildings in the property are not eligible for acquisition credit.</t>
  </si>
  <si>
    <t>C.</t>
  </si>
  <si>
    <t>One or more of the existing buildings have been previously placed in service by the taxpayer (Owner) or by any related person to the taxpayer (Owner) as of the time previously placed in service:</t>
  </si>
  <si>
    <t>D.</t>
  </si>
  <si>
    <t>One or more of the existing buildings have previously received an allocation of Low-Income Housing Tax Credits:</t>
  </si>
  <si>
    <t>[If D. above is TRUE] Most recent date the owner started claiming credit for the buildings in the property:</t>
  </si>
  <si>
    <t>[If D. above is TRUE] Date the owner stopped claiming credit for the buildings in the property:</t>
  </si>
  <si>
    <t>[If D. above is TRUE] Date which is the end of the 15-year compliance period:</t>
  </si>
  <si>
    <t>E.</t>
  </si>
  <si>
    <t>Amount Acquired with Property</t>
  </si>
  <si>
    <t>Cash</t>
  </si>
  <si>
    <t>Accounts receivable</t>
  </si>
  <si>
    <t>Tenant security deposits</t>
  </si>
  <si>
    <t>Reserve for Taxes and Insurance</t>
  </si>
  <si>
    <t>Reserve for Replacements</t>
  </si>
  <si>
    <t>Operating Reserves</t>
  </si>
  <si>
    <t>Other, define:</t>
  </si>
  <si>
    <t>1.</t>
  </si>
  <si>
    <t>Are the rehabilitation expenditures for the property allocable</t>
  </si>
  <si>
    <t>to one or more low-income units or of substantial benefit to such units?</t>
  </si>
  <si>
    <t>If yes to 1. above, continue with 2. below.</t>
  </si>
  <si>
    <t>2.</t>
  </si>
  <si>
    <t>Qualified Basis of Rehabilitation Expenditures                                    (Ignoring any adjustment for high cost areas)</t>
  </si>
  <si>
    <t>Number of Low-Income Units in the Property</t>
  </si>
  <si>
    <t>3.</t>
  </si>
  <si>
    <t>Rehabilitation Expenditures during                                                  the 24-month aggregation period</t>
  </si>
  <si>
    <t>The Property's Adjusted Basis (**),                                             determined without regard to depreciation, on                               the first day of the 24-month aggregation period</t>
  </si>
  <si>
    <t>**</t>
  </si>
  <si>
    <t>Please provide below a detailed description and the corresponding amounts included in the Property's Adjusted Basis, without regard to depreciation, on the first day of the 24-month aggregation period for rehabilitation expenditures.</t>
  </si>
  <si>
    <t>4.</t>
  </si>
  <si>
    <t>Adjusted Basis Description</t>
  </si>
  <si>
    <t xml:space="preserve">Hard Cost Rehabilitation Costs for the Development 
(exclude costs for commercial areas or structures)               </t>
  </si>
  <si>
    <t>Twenty Percent Test - see §42(e)(3)(A)(ii)(I)</t>
  </si>
  <si>
    <t>Clark</t>
  </si>
  <si>
    <t>Franklin</t>
  </si>
  <si>
    <t>Jefferson</t>
  </si>
  <si>
    <t>Lincoln</t>
  </si>
  <si>
    <t>Washington</t>
  </si>
  <si>
    <t>AK</t>
  </si>
  <si>
    <t>AL</t>
  </si>
  <si>
    <t>AR</t>
  </si>
  <si>
    <t>AZ</t>
  </si>
  <si>
    <t>CA</t>
  </si>
  <si>
    <t>CO</t>
  </si>
  <si>
    <t>CT</t>
  </si>
  <si>
    <t>DC</t>
  </si>
  <si>
    <t>DE</t>
  </si>
  <si>
    <t>FL</t>
  </si>
  <si>
    <t>GA</t>
  </si>
  <si>
    <t>HI</t>
  </si>
  <si>
    <t>IA</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</si>
  <si>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</si>
  <si>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</si>
  <si>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</si>
  <si>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</si>
  <si>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</si>
  <si>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</si>
  <si>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</si>
  <si>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</si>
  <si>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</si>
  <si>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</si>
  <si>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</si>
  <si>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</si>
  <si>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</si>
  <si>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</si>
  <si>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</si>
  <si>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</si>
  <si>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</si>
  <si>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</si>
  <si>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</si>
  <si>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</si>
  <si>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</si>
  <si>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</si>
  <si>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</si>
  <si>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</si>
  <si>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</si>
  <si>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</si>
  <si>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</si>
  <si>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</si>
  <si>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</si>
  <si>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</si>
  <si>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</si>
  <si>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</si>
  <si>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</si>
  <si>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</si>
  <si>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</si>
  <si>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</si>
  <si>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</si>
  <si>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Expiration Date of Rental Assistance Contract:</t>
  </si>
  <si>
    <t>Efficiency</t>
  </si>
  <si>
    <t>1 Bedroom</t>
  </si>
  <si>
    <t>2 Bedroom</t>
  </si>
  <si>
    <t>3 Bedroom</t>
  </si>
  <si>
    <t>4 Bedroom</t>
  </si>
  <si>
    <t>Market</t>
  </si>
  <si>
    <t>Operating &amp; Maintenance:</t>
  </si>
  <si>
    <t>Administrative:</t>
  </si>
  <si>
    <t>Annual Expense</t>
  </si>
  <si>
    <t>Janitor/Cleaning - Payroll/Contract</t>
  </si>
  <si>
    <t>Advertising</t>
  </si>
  <si>
    <t>Janitor/Cleaning - Supplies</t>
  </si>
  <si>
    <t>Management Fee</t>
  </si>
  <si>
    <t>Security - Payroll/Contract</t>
  </si>
  <si>
    <t>Manager - Payroll</t>
  </si>
  <si>
    <t>Grounds - Payroll/Contract</t>
  </si>
  <si>
    <t>Office Staff - Payroll</t>
  </si>
  <si>
    <t>Grounds - Supplies</t>
  </si>
  <si>
    <t>Office - Supplies</t>
  </si>
  <si>
    <t>Maintenance - Payroll/Contract</t>
  </si>
  <si>
    <t>Legal</t>
  </si>
  <si>
    <t>Maintenance - Supplies</t>
  </si>
  <si>
    <t>Auditing</t>
  </si>
  <si>
    <t>Decorating - Supplies</t>
  </si>
  <si>
    <t>Bookkeeping/Accounting Fees</t>
  </si>
  <si>
    <t>Elevator Maintenance</t>
  </si>
  <si>
    <t>Telephone/Answering Service</t>
  </si>
  <si>
    <t>Exterminating</t>
  </si>
  <si>
    <t>Tax Credit Monitoring Fee</t>
  </si>
  <si>
    <t>HVAC Maintenance</t>
  </si>
  <si>
    <t>Miscellaneous Administrative</t>
  </si>
  <si>
    <t>Snow Removal</t>
  </si>
  <si>
    <t>Trash Removal</t>
  </si>
  <si>
    <t>Miscellaneous Operating &amp; Maintenance</t>
  </si>
  <si>
    <t>Taxes &amp; Insurance:</t>
  </si>
  <si>
    <t>Utilities:</t>
  </si>
  <si>
    <t>Payroll Taxes</t>
  </si>
  <si>
    <t>Electricity</t>
  </si>
  <si>
    <t>Fidelity Bond</t>
  </si>
  <si>
    <t>Water</t>
  </si>
  <si>
    <t>Worker's Compensation</t>
  </si>
  <si>
    <t>Gas</t>
  </si>
  <si>
    <t>Health Insurance &amp; Employee Benefits</t>
  </si>
  <si>
    <t>Sewer</t>
  </si>
  <si>
    <t>Miscellaneous Taxes</t>
  </si>
  <si>
    <t>Miscellaneous Utilities</t>
  </si>
  <si>
    <t>Miscellaneous Insurance</t>
  </si>
  <si>
    <t>Total Estimated Annual Expenses (A+B+C+D)</t>
  </si>
  <si>
    <t>F.</t>
  </si>
  <si>
    <t>List Permanent Financing for the Development (in order by lien position)</t>
  </si>
  <si>
    <t xml:space="preserve">Is the property vacant now?  </t>
  </si>
  <si>
    <t xml:space="preserve">If yes, when and why did the tenant-occupant(s) vacate.  Briefly explain: </t>
  </si>
  <si>
    <t>Were General Information Notices delivered to all tenant-occupant(s) prior to submitting this application?</t>
  </si>
  <si>
    <t>Will this project require temporary or permanent relocation of any tenant-occupant(s)?</t>
  </si>
  <si>
    <t>If  "Yes",  list the number of tenant-occupant(s) affected :</t>
  </si>
  <si>
    <t>If yes, are they included in the application?</t>
  </si>
  <si>
    <t>Contact Person</t>
  </si>
  <si>
    <t>Owner Contact Person:</t>
  </si>
  <si>
    <t>Owner Mailing Address:</t>
  </si>
  <si>
    <t>State:</t>
  </si>
  <si>
    <t>Email:</t>
  </si>
  <si>
    <t xml:space="preserve">City: </t>
  </si>
  <si>
    <t>First Name</t>
  </si>
  <si>
    <t>Last Name</t>
  </si>
  <si>
    <t>Owner Telephone:</t>
  </si>
  <si>
    <t>Long Term Lease</t>
  </si>
  <si>
    <t>Option</t>
  </si>
  <si>
    <t>All Permanent Financial Commitments:</t>
  </si>
  <si>
    <t>Include letters of interest or commitments with your application.</t>
  </si>
  <si>
    <t>If documentation is not available, please explain.</t>
  </si>
  <si>
    <t>Accountant</t>
  </si>
  <si>
    <t>Entity Name:</t>
  </si>
  <si>
    <t>Contact Name:</t>
  </si>
  <si>
    <t>Entity is related to the owner and/or developer:</t>
  </si>
  <si>
    <t>Architect</t>
  </si>
  <si>
    <t>Attorney</t>
  </si>
  <si>
    <t>G.</t>
  </si>
  <si>
    <t>H.</t>
  </si>
  <si>
    <t>I.</t>
  </si>
  <si>
    <t>Less nonqualifying units of higher quality or nonqualifying excess portion of higher quality units</t>
  </si>
  <si>
    <t>Total Replacement Reserves</t>
  </si>
  <si>
    <t>Total Estimated Annual Expenses &amp; Replacement Reserves</t>
  </si>
  <si>
    <t>Total Estimated Annual Expenses &amp; Replacement Reserves per Unit (include Mgr/Employee unit(s))</t>
  </si>
  <si>
    <t>Total Replacement Reserves per Unit (include Mgr/Employee unit(s))</t>
  </si>
  <si>
    <t>Qualified Basis Per Low-Income Unit Test  - see §42(e)(3)(A)(ii)(II)</t>
  </si>
  <si>
    <t>General Contractor</t>
  </si>
  <si>
    <t>Consultant</t>
  </si>
  <si>
    <t xml:space="preserve">20%  or more of the residential units in this development are both rent-restricted and occupied by households whose income is 50% or less of area median income. </t>
  </si>
  <si>
    <t xml:space="preserve">In order to qualify for tax credits, developments must meet the minimum set-aside elected as of the close of the first year of the credit period.   The irrevocable election is ultimately made by the owner on IRS form 8609.  </t>
  </si>
  <si>
    <t>40% or more of the residential units in this development are both rent-restricted and occupied by households whose income is 60% or less of area median income.</t>
  </si>
  <si>
    <t>Property Management Company</t>
  </si>
  <si>
    <t>Family</t>
  </si>
  <si>
    <t>Disabled</t>
  </si>
  <si>
    <t>Homeless</t>
  </si>
  <si>
    <t>Adaptive Reuse</t>
  </si>
  <si>
    <t>USDA RD</t>
  </si>
  <si>
    <t>Preservation</t>
  </si>
  <si>
    <t>Non-Targeted</t>
  </si>
  <si>
    <t>Nonprofit &amp; Preservation</t>
  </si>
  <si>
    <t>Nonprofit &amp; USDA RD</t>
  </si>
  <si>
    <t>Competitive 4% and 9%</t>
  </si>
  <si>
    <t>Competitive 9%</t>
  </si>
  <si>
    <t>Type of Request   (Check All That Apply)</t>
  </si>
  <si>
    <t xml:space="preserve">Gross floor area of all buildings  </t>
  </si>
  <si>
    <t>Commercial Facilities</t>
  </si>
  <si>
    <t>TOTAL RESIDENTIAL UNITS</t>
  </si>
  <si>
    <t>Square Footage</t>
  </si>
  <si>
    <t>%  AFFORDABLE</t>
  </si>
  <si>
    <t xml:space="preserve">APPLICABLE FRACTION   </t>
  </si>
  <si>
    <t xml:space="preserve">  (Square Feet)</t>
  </si>
  <si>
    <t xml:space="preserve">Non-residential Floor Area   </t>
  </si>
  <si>
    <t xml:space="preserve">Commercial Area      </t>
  </si>
  <si>
    <t xml:space="preserve">To qualify for the nonprofit set-aside, the applicant must materially participate in the development and operation of the development throughout the compliance period.  Within the meaning of IRC 469(h), "a (nonprofit) shall be treated as materially participating in an activity only if the (nonprofit) owns an interest in the development and is involved in the development and operations of the development on a basis which is regular, continuous, and substantial."  The Qualified Allocation Plan includes additional requirements for participation in the non-profit set-aside.  Please review these requirements carefully and submit supplemental documentation to evidence compliance with said requirements. </t>
  </si>
  <si>
    <t xml:space="preserve">LIHTC Set-Aside Requested: </t>
  </si>
  <si>
    <t>Ada</t>
  </si>
  <si>
    <t>Adams</t>
  </si>
  <si>
    <t>Bannock</t>
  </si>
  <si>
    <t>Bear Lake</t>
  </si>
  <si>
    <t>Benewah</t>
  </si>
  <si>
    <t>Bingham</t>
  </si>
  <si>
    <t>Blaine</t>
  </si>
  <si>
    <t>Boise</t>
  </si>
  <si>
    <t>Bonner</t>
  </si>
  <si>
    <t>Bonneville</t>
  </si>
  <si>
    <t>Boundary</t>
  </si>
  <si>
    <t>Butte</t>
  </si>
  <si>
    <t>Camas</t>
  </si>
  <si>
    <t>Canyon</t>
  </si>
  <si>
    <t>Caribou</t>
  </si>
  <si>
    <t>Cassia</t>
  </si>
  <si>
    <t>Clearwater</t>
  </si>
  <si>
    <t>Custer</t>
  </si>
  <si>
    <t>Elmore</t>
  </si>
  <si>
    <t>Fremont</t>
  </si>
  <si>
    <t>Gem</t>
  </si>
  <si>
    <t>Gooding</t>
  </si>
  <si>
    <t>Idaho</t>
  </si>
  <si>
    <t>Jerome</t>
  </si>
  <si>
    <t>Kootenai</t>
  </si>
  <si>
    <t>Latah</t>
  </si>
  <si>
    <t>Lemhi</t>
  </si>
  <si>
    <t>Lewis</t>
  </si>
  <si>
    <t>Madison</t>
  </si>
  <si>
    <t>Minidoka</t>
  </si>
  <si>
    <t>Nez Perce</t>
  </si>
  <si>
    <t>Oneida</t>
  </si>
  <si>
    <t>Owyhee</t>
  </si>
  <si>
    <t>Payette</t>
  </si>
  <si>
    <t>Power</t>
  </si>
  <si>
    <t>Shoshone</t>
  </si>
  <si>
    <t>Teton</t>
  </si>
  <si>
    <t>Twin Falls</t>
  </si>
  <si>
    <t>Valley</t>
  </si>
  <si>
    <t>5 Bedroom</t>
  </si>
  <si>
    <t xml:space="preserve">Nonprofit Name:                   </t>
  </si>
  <si>
    <t>Contact Person:</t>
  </si>
  <si>
    <t xml:space="preserve"> Nonprofit Address: </t>
  </si>
  <si>
    <t xml:space="preserve">  City:     </t>
  </si>
  <si>
    <t xml:space="preserve">Zip :          </t>
  </si>
  <si>
    <t xml:space="preserve">Phone: </t>
  </si>
  <si>
    <t>The nonprofit entity is either a 501(c)(3) or a 501(c)(4) organization;</t>
  </si>
  <si>
    <t>The nonprofit entity is exempt under Subsection 501(a) of the Internal Revenue Code;</t>
  </si>
  <si>
    <t>The nonprofit entity includes in its exempt purposes, the fostering of low-income housing;</t>
  </si>
  <si>
    <t>The non-profit entity is not affiliated with or controlled by a for-profit organization;</t>
  </si>
  <si>
    <t>Net Tax Credit Equity Available to the Development as a funding source</t>
  </si>
  <si>
    <t>The nonprofit entity will maintain a majority and controlling vested ownership interest in the managing entity of the Housing Sponsor throughout the Compliance Period.</t>
  </si>
  <si>
    <t>Provide estimated (based upon normalized operations) annual expense information for the proposed  development:</t>
  </si>
  <si>
    <t xml:space="preserve"> % Ownership</t>
  </si>
  <si>
    <t>% Ownership</t>
  </si>
  <si>
    <t xml:space="preserve">Each member of the development team indicated by **  must submit a résumé which lists qualifications. </t>
  </si>
  <si>
    <t xml:space="preserve">Development Team </t>
  </si>
  <si>
    <t>Nonprofit Set-Aside Requirements:</t>
  </si>
  <si>
    <t>Nonprofit Set-Aside - LIHTC only (if requesting)</t>
  </si>
  <si>
    <t>Equity Provider Information - LIHTC only</t>
  </si>
  <si>
    <t xml:space="preserve">LIHTC UNITS   </t>
  </si>
  <si>
    <t xml:space="preserve">HOME  UNITS </t>
  </si>
  <si>
    <t>HOUSING TRUST FUND UNITS</t>
  </si>
  <si>
    <t>MARKET UNITS</t>
  </si>
  <si>
    <r>
      <t xml:space="preserve">Placed in service date (by the latest owner) of the </t>
    </r>
    <r>
      <rPr>
        <u/>
        <sz val="11"/>
        <rFont val="Arial Narrow"/>
        <family val="2"/>
      </rPr>
      <t>most recently</t>
    </r>
    <r>
      <rPr>
        <sz val="11"/>
        <rFont val="Arial Narrow"/>
        <family val="2"/>
      </rPr>
      <t xml:space="preserve"> placed in service building in the property:</t>
    </r>
  </si>
  <si>
    <r>
      <t xml:space="preserve">If 3. above calculates to less than ten years, the buildings in the property are </t>
    </r>
    <r>
      <rPr>
        <i/>
        <u/>
        <sz val="11"/>
        <rFont val="Arial Narrow"/>
        <family val="2"/>
      </rPr>
      <t>not</t>
    </r>
    <r>
      <rPr>
        <i/>
        <sz val="11"/>
        <rFont val="Arial Narrow"/>
        <family val="2"/>
      </rPr>
      <t xml:space="preserve"> eligible for acquisition credit.</t>
    </r>
  </si>
  <si>
    <r>
      <t xml:space="preserve">If no to 1. above, the property is </t>
    </r>
    <r>
      <rPr>
        <u/>
        <sz val="11"/>
        <rFont val="Arial Narrow"/>
        <family val="2"/>
      </rPr>
      <t>not</t>
    </r>
    <r>
      <rPr>
        <sz val="11"/>
        <rFont val="Arial Narrow"/>
        <family val="2"/>
      </rPr>
      <t xml:space="preserve"> eligible for acquisition credit, rehabilitation credit, or both.</t>
    </r>
  </si>
  <si>
    <t>Acquisition of Existing Buildings - LIHTC only</t>
  </si>
  <si>
    <t>The buildings in the property are considered federally or State-assisted buildings as defined in Section 42(d)(6) of the Internal Revenue Code.</t>
  </si>
  <si>
    <t>If the date in 1. above was determined due to the applicability of one of the five special rules contained in Section 42(d)(2)(D)(i) of the Internal Revenue Code, please identify which rule below:</t>
  </si>
  <si>
    <t>The taxpayer (Owner) has obtained a waiver from the Secretary of the Treasury as provided for in Section 42(d)(6) of the Internal Revenue Code.</t>
  </si>
  <si>
    <t>The existing buildings in the property were acquired with the new owner's basis determined under Section 1014(a) of the Internal Revenue Code, relating to property acquired from a decedent.</t>
  </si>
  <si>
    <t>Each existing building was (will be) acquired by purchase (as defined in Section 179(d)(2) of the Internal Revenue Code):</t>
  </si>
  <si>
    <t>Check if true:</t>
  </si>
  <si>
    <t>Voluntary Sales Disclosures - HOME &amp; Housing Trust Fund only</t>
  </si>
  <si>
    <t>Uniform Relocation Act - HOME &amp; Housing Trust Fund only</t>
  </si>
  <si>
    <t>If temporary or permanent relocation of any tenant-occupant(s) is required as part of the scope of the development, a written Relocation Plan must be included.</t>
  </si>
  <si>
    <t xml:space="preserve">Total    </t>
  </si>
  <si>
    <t>If Federal funds are involved, were Voluntary Sales Disclosures provided to the seller prior to or at the time the initial purchase offer was made?</t>
  </si>
  <si>
    <t xml:space="preserve">Total Cost of Land  </t>
  </si>
  <si>
    <t>Zip</t>
  </si>
  <si>
    <t>Number of Total Units in the Property
(including Mgr/Employ units)</t>
  </si>
  <si>
    <t xml:space="preserve">Hard Cost Rehabilitation Costs per Unit 
</t>
  </si>
  <si>
    <t>$35,000 per unit Hard Rehabilitation Cost Limit ( or $25,000 per unit limit for Bond Developments)
QAP requirement - See Section 4.17</t>
  </si>
  <si>
    <t xml:space="preserve">Rehabilitation Expenditures as a Percentage of 
the Property's Adjusted Basis 
(This percentage must be equal to or exceed 20%)
</t>
  </si>
  <si>
    <t>Rehabilitation Threshold  - LIHTC only</t>
  </si>
  <si>
    <t>FOR BOND DEVELOPMENTS ONLY - 40% percent or more of the residential units in the development are both rent-restricted and occupied by households who income (designated in 10% increments from 20% to 80%) on average are at or below 60% of area median income (AMI).</t>
  </si>
  <si>
    <t>Minimum Set-Aside - LIHTC only</t>
  </si>
  <si>
    <t>Check one of the following:</t>
  </si>
  <si>
    <t>Amount of Annual Low-Income Housing Tax Credit Requested</t>
  </si>
  <si>
    <t>Equity Price per Historic Rehabilitation Credit</t>
  </si>
  <si>
    <t xml:space="preserve">Equity Provider Costs and Fees         </t>
  </si>
  <si>
    <t>Phone</t>
  </si>
  <si>
    <t xml:space="preserve"> Net Equity Generated</t>
  </si>
  <si>
    <t>Annual Operating Expense</t>
  </si>
  <si>
    <t xml:space="preserve">Property &amp; Liability Insurance </t>
  </si>
  <si>
    <t xml:space="preserve">Real Estate Taxes </t>
  </si>
  <si>
    <t xml:space="preserve">Targeted Population:  </t>
  </si>
  <si>
    <t xml:space="preserve">Building Type:  </t>
  </si>
  <si>
    <t xml:space="preserve">  (Mgr/Employ unit(s) not included in residential numbers)</t>
  </si>
  <si>
    <t>Other Income (from page 9)</t>
  </si>
  <si>
    <t>Application Fraction Calculation</t>
  </si>
  <si>
    <t>LIHTC only</t>
  </si>
  <si>
    <t>Acquisition-Rehabilitation</t>
  </si>
  <si>
    <r>
      <t>Source of Utility Allowance Calculation</t>
    </r>
    <r>
      <rPr>
        <sz val="12"/>
        <rFont val="Arial Narrow"/>
        <family val="2"/>
      </rPr>
      <t xml:space="preserve">  - Check one of the following</t>
    </r>
  </si>
  <si>
    <t>Nonprofit</t>
  </si>
  <si>
    <t>Special Housing Need</t>
  </si>
  <si>
    <t>Non-Competitive 4%</t>
  </si>
  <si>
    <t xml:space="preserve">Land </t>
  </si>
  <si>
    <t>Building</t>
  </si>
  <si>
    <t>"As Is" Appraisal Values</t>
  </si>
  <si>
    <t>Please list the balance of all assets (other than property and equipment) on hand prior to the transfer of the property and list, of those balances, the amounts that will be acquired with the property, and also the appraised values of the property:</t>
  </si>
  <si>
    <t>Has Elevator?</t>
  </si>
  <si>
    <t>(fully adapated)</t>
  </si>
  <si>
    <t>Has RD 515 Assistance</t>
  </si>
  <si>
    <t>Is HUD Section 8 Project-Based</t>
  </si>
  <si>
    <t>Number of units receiving Assistance:</t>
  </si>
  <si>
    <t xml:space="preserve">Contract Term (in years):  </t>
  </si>
  <si>
    <t># of Physically Handicapped Units</t>
  </si>
  <si>
    <t>Elderly - 100% - 62 &amp; older</t>
  </si>
  <si>
    <t>Extremely Low Income - 30% AMI or less</t>
  </si>
  <si>
    <t xml:space="preserve">Owner Role:  </t>
  </si>
  <si>
    <t>20%</t>
  </si>
  <si>
    <t xml:space="preserve">Provide the name of the local political jurisdiction in which the development shall be located and include the name and address of the chief executive officer of the political jurisdiction. </t>
  </si>
  <si>
    <t xml:space="preserve"> # of Months - Construction Period</t>
  </si>
  <si>
    <r>
      <rPr>
        <b/>
        <sz val="11"/>
        <rFont val="Arial Narrow"/>
        <family val="2"/>
      </rPr>
      <t xml:space="preserve">E.    </t>
    </r>
    <r>
      <rPr>
        <b/>
        <u/>
        <sz val="11"/>
        <rFont val="Arial Narrow"/>
        <family val="2"/>
      </rPr>
      <t>COMPLETION OF CONSTRUCTION *</t>
    </r>
  </si>
  <si>
    <t>* Completion of Construction occurs at the time Certificate(s) of Occupancy are issued</t>
  </si>
  <si>
    <t>Senior &amp; Elderly</t>
  </si>
  <si>
    <t>HFA #</t>
  </si>
  <si>
    <t>Senior - 80% - 55 &amp; older</t>
  </si>
  <si>
    <t>Manager/Employee</t>
  </si>
  <si>
    <t xml:space="preserve">30% </t>
  </si>
  <si>
    <t xml:space="preserve">35% </t>
  </si>
  <si>
    <t xml:space="preserve">40% </t>
  </si>
  <si>
    <t xml:space="preserve">45% </t>
  </si>
  <si>
    <t xml:space="preserve">50% </t>
  </si>
  <si>
    <t xml:space="preserve">55% </t>
  </si>
  <si>
    <t xml:space="preserve">60% </t>
  </si>
  <si>
    <t xml:space="preserve">70% </t>
  </si>
  <si>
    <t xml:space="preserve">80% </t>
  </si>
  <si>
    <t xml:space="preserve">Acquisition </t>
  </si>
  <si>
    <t xml:space="preserve">Rehabilitation </t>
  </si>
  <si>
    <t>15</t>
  </si>
  <si>
    <t>30</t>
  </si>
  <si>
    <t>40</t>
  </si>
  <si>
    <t>45</t>
  </si>
  <si>
    <t>50</t>
  </si>
  <si>
    <t>20</t>
  </si>
  <si>
    <t>31</t>
  </si>
  <si>
    <t>51</t>
  </si>
  <si>
    <t>60</t>
  </si>
  <si>
    <t>LIHTC Extended Use Commitment (in years)</t>
  </si>
  <si>
    <t>Equity Contribution Schedule</t>
  </si>
  <si>
    <t xml:space="preserve">Percentage of ownership interest by the nonprofit entity in the managing entity of the Housing Sponsor:       </t>
  </si>
  <si>
    <t xml:space="preserve">Equity Price per Low Income Housing Tax Credit  </t>
  </si>
  <si>
    <t>(formula cell - do not enter)</t>
  </si>
  <si>
    <t>(do not enter - formula cell)</t>
  </si>
  <si>
    <t xml:space="preserve">LIHTC Percentage Type:  </t>
  </si>
  <si>
    <t>Number of Buildings with Affordable Units</t>
  </si>
  <si>
    <t>The development will be located in an urban renewal district or within a concerted community revitalization area.</t>
  </si>
  <si>
    <t>Name of Buyer</t>
  </si>
  <si>
    <t>For developments that contain market units, eligible basis must be adjusted if the quality of the market units exceed the qualifty of the affordable units.   Internal Revenue Code Section 42(d)(3).</t>
  </si>
  <si>
    <t>Has there been a tenant-occupant(s) on the property site within the last 18 months?  (If No skip the next question.)</t>
  </si>
  <si>
    <t>None</t>
  </si>
  <si>
    <t xml:space="preserve">Total Operating &amp; Maintenance       </t>
  </si>
  <si>
    <t xml:space="preserve">Total Utilities     </t>
  </si>
  <si>
    <t xml:space="preserve">Total Taxes &amp; Insurance     </t>
  </si>
  <si>
    <t>SD_A_21</t>
  </si>
  <si>
    <t>SD_34x1_29_B_0</t>
  </si>
  <si>
    <t>SD_A_22</t>
  </si>
  <si>
    <t>SD_34x1_27_B_0</t>
  </si>
  <si>
    <t>SD_A_23</t>
  </si>
  <si>
    <t>SD_34x1_28_B_0</t>
  </si>
  <si>
    <t>SD_34x1_5103x1_1_B_0</t>
  </si>
  <si>
    <t>SD_A_25</t>
  </si>
  <si>
    <t>SD_34x1_484_B_0</t>
  </si>
  <si>
    <t>SD_A_26</t>
  </si>
  <si>
    <t>SD_34x1_490_B_0</t>
  </si>
  <si>
    <t>SD_A_28</t>
  </si>
  <si>
    <t>SD_34x1_493_B_0</t>
  </si>
  <si>
    <t>SD_A_30</t>
  </si>
  <si>
    <t>SD_34x1_481_B_0</t>
  </si>
  <si>
    <t>The nonprofit entity holds a Right of First Refusal which is effective at the end of the Compliance Period;</t>
  </si>
  <si>
    <t>SD_A_31</t>
  </si>
  <si>
    <t>SD_34x1_238_B_0</t>
  </si>
  <si>
    <t>SD_A_32</t>
  </si>
  <si>
    <t>SD_34x1_47_B_0</t>
  </si>
  <si>
    <t>SD_34x1_517_B_0</t>
  </si>
  <si>
    <t>SD_A_34</t>
  </si>
  <si>
    <t>SD_A_35</t>
  </si>
  <si>
    <t>SD_34x1_91_B_0</t>
  </si>
  <si>
    <t>Total Number of Buildings in Development</t>
  </si>
  <si>
    <t>SD_34x1_65_B_0</t>
  </si>
  <si>
    <t>SD_A_41</t>
  </si>
  <si>
    <t>SD_34x1_93_B_0</t>
  </si>
  <si>
    <t>SD_A_42</t>
  </si>
  <si>
    <t>SD_34x1_98_B_0</t>
  </si>
  <si>
    <t>SD_A_43</t>
  </si>
  <si>
    <t>SD_34x1_97_B_0</t>
  </si>
  <si>
    <t xml:space="preserve">TOTAL TAX CREDIT ELIGIBILITY DETERMINED BY BASIS: </t>
  </si>
  <si>
    <t>(May be different than the amount requested or awarded)</t>
  </si>
  <si>
    <t xml:space="preserve">  County  </t>
  </si>
  <si>
    <t xml:space="preserve">State of Idaho Legislative District  </t>
  </si>
  <si>
    <t>Rehabilitation</t>
  </si>
  <si>
    <t>Acquisition/Rehab</t>
  </si>
  <si>
    <t>Existing</t>
  </si>
  <si>
    <t>New Construction/Rehab</t>
  </si>
  <si>
    <t>New Construction/Adaptive Reuse</t>
  </si>
  <si>
    <t>Permanent</t>
  </si>
  <si>
    <t>Subsidized Funding</t>
  </si>
  <si>
    <t>Grant</t>
  </si>
  <si>
    <t>Assisted Living</t>
  </si>
  <si>
    <t>1 Story Eff - Elderly</t>
  </si>
  <si>
    <t>1 Story 1BR - Elderly</t>
  </si>
  <si>
    <t>1 Story 2BR - Elderly</t>
  </si>
  <si>
    <t>Eff - Elderly</t>
  </si>
  <si>
    <t>1BR Elderly</t>
  </si>
  <si>
    <t>2BR Elderly</t>
  </si>
  <si>
    <t>Eff - Garden</t>
  </si>
  <si>
    <t>1BR Garden</t>
  </si>
  <si>
    <t>2BR Garden</t>
  </si>
  <si>
    <t>3BR Garden</t>
  </si>
  <si>
    <t>4BR Garden</t>
  </si>
  <si>
    <t>2+ Story 2BR Townhouse</t>
  </si>
  <si>
    <t>2+ Story 3BR Townhouse</t>
  </si>
  <si>
    <t>2+ Story 4BR Townhouse</t>
  </si>
  <si>
    <t>SRO</t>
  </si>
  <si>
    <t>1BR</t>
  </si>
  <si>
    <t>2BR</t>
  </si>
  <si>
    <t>3BR</t>
  </si>
  <si>
    <t>4BR</t>
  </si>
  <si>
    <t>Building Allocation Type:</t>
  </si>
  <si>
    <t xml:space="preserve">Equity Provider Ownership %  </t>
  </si>
  <si>
    <t>Adjustment to Basis</t>
  </si>
  <si>
    <t>Acq/Rehab</t>
  </si>
  <si>
    <t>State House District</t>
  </si>
  <si>
    <t>Annual EGI - Affordable Units</t>
  </si>
  <si>
    <t>Annual EG1 - Market, Manager, &amp; Other Income</t>
  </si>
  <si>
    <t xml:space="preserve">New Units </t>
  </si>
  <si>
    <t># of units</t>
  </si>
  <si>
    <t>Annual Credit Required</t>
  </si>
  <si>
    <t>Not Applicable</t>
  </si>
  <si>
    <t>Proposed development has rental assistance</t>
  </si>
  <si>
    <t xml:space="preserve">Total Administrative     </t>
  </si>
  <si>
    <t>(Amount must equal total development cost from page 8)</t>
  </si>
  <si>
    <t>Electric</t>
  </si>
  <si>
    <t>Combo</t>
  </si>
  <si>
    <t>Central Air</t>
  </si>
  <si>
    <t>Central Chiller</t>
  </si>
  <si>
    <t>Through Wall</t>
  </si>
  <si>
    <t>Window Unit</t>
  </si>
  <si>
    <t>Electric Baseboard</t>
  </si>
  <si>
    <t>Electric Forced Air</t>
  </si>
  <si>
    <t>Gas Forced Air</t>
  </si>
  <si>
    <t>Gas Radiant</t>
  </si>
  <si>
    <t>Heat Pump</t>
  </si>
  <si>
    <t>Oil Forced Air</t>
  </si>
  <si>
    <t>Oil Radiant</t>
  </si>
  <si>
    <t>Oil Fired</t>
  </si>
  <si>
    <t>SD_34x1_607_B_0</t>
  </si>
  <si>
    <t>SD_34x1_608_B_0</t>
  </si>
  <si>
    <t>Paid by Owner</t>
  </si>
  <si>
    <t>SD_34x1_610_B_0</t>
  </si>
  <si>
    <t>SD_A_50</t>
  </si>
  <si>
    <t>Check if utility is paid by owner</t>
  </si>
  <si>
    <t>SD_A_51</t>
  </si>
  <si>
    <t>SD_A_52</t>
  </si>
  <si>
    <t>SD_A_53</t>
  </si>
  <si>
    <t>SD_34x1_605_B_0</t>
  </si>
  <si>
    <t>SD_A_54</t>
  </si>
  <si>
    <t>SD_34x1_609_B_0</t>
  </si>
  <si>
    <t>SD_A_55</t>
  </si>
  <si>
    <t>SD_34x1_602_B_0</t>
  </si>
  <si>
    <t>SD_A_56</t>
  </si>
  <si>
    <t>SD_34x1_604_B_0</t>
  </si>
  <si>
    <t>SD_A_57</t>
  </si>
  <si>
    <t>SD_34x1_603_B_0</t>
  </si>
  <si>
    <t>Type of Utility, if applicable</t>
  </si>
  <si>
    <t>Enter Total Allowances by Bedroom Size</t>
  </si>
  <si>
    <t xml:space="preserve"> Unit Mix Summary:  </t>
  </si>
  <si>
    <t>ACQ 30%
Present Value Credit ELIGIBLE BASIS</t>
  </si>
  <si>
    <t>BOND 30%
Present Value Credit ELIGIBLE BASIS</t>
  </si>
  <si>
    <t>ACQ 30%</t>
  </si>
  <si>
    <t>BOND 30%</t>
  </si>
  <si>
    <t>Duplex</t>
  </si>
  <si>
    <t>Four-plex</t>
  </si>
  <si>
    <t>Garden Apartments</t>
  </si>
  <si>
    <t>High Rise (10+)</t>
  </si>
  <si>
    <t>Low Rise (1-4)</t>
  </si>
  <si>
    <t>Mid Rise (5-9)</t>
  </si>
  <si>
    <t>Single Family Detached</t>
  </si>
  <si>
    <t>Townhomes</t>
  </si>
  <si>
    <t>Tri-plex</t>
  </si>
  <si>
    <t>Adjusted Eligible Basis</t>
  </si>
  <si>
    <t>Reductions to Eligible Basis:</t>
  </si>
  <si>
    <t>State determined 30% boost area</t>
  </si>
  <si>
    <t xml:space="preserve">  Grants</t>
  </si>
  <si>
    <t xml:space="preserve">  Federal Historic Tax Credits</t>
  </si>
  <si>
    <t xml:space="preserve">  Cash</t>
  </si>
  <si>
    <t xml:space="preserve">  Contributed Land / Building</t>
  </si>
  <si>
    <t xml:space="preserve">  Proceeds from Low-Income Housing Tax Credits</t>
  </si>
  <si>
    <t xml:space="preserve">  Deferred Developer Fee</t>
  </si>
  <si>
    <t>SD_34x1_620_B_0</t>
  </si>
  <si>
    <t>SD_34x1_619_B_0</t>
  </si>
  <si>
    <t>Has Covered Parking?</t>
  </si>
  <si>
    <t>Has Garage(s)?</t>
  </si>
  <si>
    <t>Has Playground?</t>
  </si>
  <si>
    <t>SD_34x1_625_B_0</t>
  </si>
  <si>
    <t>SD_A_65</t>
  </si>
  <si>
    <t>SD_A_66</t>
  </si>
  <si>
    <t>SD_A_67</t>
  </si>
  <si>
    <t>Income from LIHTC Units</t>
  </si>
  <si>
    <t>Income from HOME Units</t>
  </si>
  <si>
    <t xml:space="preserve">Income from HTF Units </t>
  </si>
  <si>
    <t>Income from Market Units</t>
  </si>
  <si>
    <t>Operational Expenses</t>
  </si>
  <si>
    <t>Replacement Reserves</t>
  </si>
  <si>
    <t>MO. INCOME - LIHTC</t>
  </si>
  <si>
    <t>MO. INCOME - HOME</t>
  </si>
  <si>
    <t>MO. INCOME - HTF</t>
  </si>
  <si>
    <t>MO. INCOME - MARKET</t>
  </si>
  <si>
    <t>MO. INCOME - EMPLOY.</t>
  </si>
  <si>
    <t>On-Site Manager/Employee</t>
  </si>
  <si>
    <t>8609AppFeasibility</t>
  </si>
  <si>
    <t>8609App</t>
  </si>
  <si>
    <t>AllocAppFeasibility</t>
  </si>
  <si>
    <t>AllocApp</t>
  </si>
  <si>
    <t>ResAppFeasibility</t>
  </si>
  <si>
    <t>ResApp</t>
  </si>
  <si>
    <t>LNI</t>
  </si>
  <si>
    <t xml:space="preserve">Email: </t>
  </si>
  <si>
    <t>SD_34x1_657_B_0</t>
  </si>
  <si>
    <t>Has Clubhouse/Community Room</t>
  </si>
  <si>
    <t>SD_A_71</t>
  </si>
  <si>
    <t>SD_34x1_613_B_0</t>
  </si>
  <si>
    <t>SD_34x1_628_B_0</t>
  </si>
  <si>
    <t>Has Community Laundry Facilities</t>
  </si>
  <si>
    <t>SD_34x1_618_B_0</t>
  </si>
  <si>
    <t>SD_A_74</t>
  </si>
  <si>
    <t>SD_A_75</t>
  </si>
  <si>
    <t>SD_A_76</t>
  </si>
  <si>
    <t>SD_A_77</t>
  </si>
  <si>
    <t xml:space="preserve"># of Parking Spaces </t>
  </si>
  <si>
    <t>Parking is shared with another development</t>
  </si>
  <si>
    <t xml:space="preserve">Has Limited Access to Common Areas (i.e., Security Features) </t>
  </si>
  <si>
    <t>Amenities / Recreational Facilities</t>
  </si>
  <si>
    <t>EMPLOYEE UNITS</t>
  </si>
  <si>
    <t>Difficult to Develop or Qualified Census Tract Allowance (State 30% Boost for 9% only)</t>
  </si>
  <si>
    <t>Total Square Footage by Unit Type</t>
  </si>
  <si>
    <t>Unit Types</t>
  </si>
  <si>
    <t>Counts by Unit Type</t>
  </si>
  <si>
    <t>Average Sq Ft by Unit Types</t>
  </si>
  <si>
    <t>LIHTC</t>
  </si>
  <si>
    <t>HTF</t>
  </si>
  <si>
    <t>SD_A_78</t>
  </si>
  <si>
    <t>SD_34x1_487_B_0</t>
  </si>
  <si>
    <r>
      <t xml:space="preserve">   </t>
    </r>
    <r>
      <rPr>
        <b/>
        <u/>
        <sz val="11"/>
        <rFont val="Arial Narrow"/>
        <family val="2"/>
      </rPr>
      <t>If either of the following is true,  complete only Section E below :</t>
    </r>
  </si>
  <si>
    <t>Other Assistance</t>
  </si>
  <si>
    <t>SD_A_80</t>
  </si>
  <si>
    <t>Categories</t>
  </si>
  <si>
    <t>Costs</t>
  </si>
  <si>
    <t>Per Sq Ft (formula)</t>
  </si>
  <si>
    <t>Land Cost:</t>
  </si>
  <si>
    <t>Site Work</t>
  </si>
  <si>
    <t>Unit Structures - New</t>
  </si>
  <si>
    <t>Unit Structures - Rehab</t>
  </si>
  <si>
    <t>Accessory Building</t>
  </si>
  <si>
    <t>Commercial Space Costs</t>
  </si>
  <si>
    <t>Other Construction Costs</t>
  </si>
  <si>
    <t xml:space="preserve">Other Construction Costs </t>
  </si>
  <si>
    <t>Construction Contingency</t>
  </si>
  <si>
    <t>Total Development Cost:</t>
  </si>
  <si>
    <t>Unit Sq Ft Total (incl. Empl.)</t>
  </si>
  <si>
    <t>Total Dev. Cost per Sq Ft</t>
  </si>
  <si>
    <t>Hard Construction Costs:</t>
  </si>
  <si>
    <t>All Other Costs:</t>
  </si>
  <si>
    <t xml:space="preserve">Total Hard Construction Costs:   </t>
  </si>
  <si>
    <t>Cluster</t>
  </si>
  <si>
    <t>Mgmt/Employee</t>
  </si>
  <si>
    <t>Itemized Cost  (list "Other" items)</t>
  </si>
  <si>
    <t>To Purchase Land &amp; Buildings</t>
  </si>
  <si>
    <t>Land Acquisition Cost</t>
  </si>
  <si>
    <r>
      <t xml:space="preserve">Existing Improvement Cost  </t>
    </r>
    <r>
      <rPr>
        <sz val="10"/>
        <rFont val="Arial Narrow"/>
        <family val="2"/>
      </rPr>
      <t>(i.e., existing building)</t>
    </r>
  </si>
  <si>
    <t>Demolition</t>
  </si>
  <si>
    <t>For Site Work</t>
  </si>
  <si>
    <t>Off Site Improvements</t>
  </si>
  <si>
    <t xml:space="preserve">Other Site Work   </t>
  </si>
  <si>
    <t>For Rehab &amp; New Construction</t>
  </si>
  <si>
    <t xml:space="preserve">Unit Structures - New </t>
  </si>
  <si>
    <t>Accessory Buildings</t>
  </si>
  <si>
    <r>
      <t xml:space="preserve">Commercial Space Costs </t>
    </r>
    <r>
      <rPr>
        <sz val="10"/>
        <rFont val="Arial Narrow"/>
        <family val="2"/>
      </rPr>
      <t>(i.e., facilities with tenant charges)</t>
    </r>
  </si>
  <si>
    <t>General Requirements</t>
  </si>
  <si>
    <t>Builders Overhead</t>
  </si>
  <si>
    <t>Builders Profit</t>
  </si>
  <si>
    <t xml:space="preserve">Other Construction Costs  </t>
  </si>
  <si>
    <t xml:space="preserve">Other Construction Costs   </t>
  </si>
  <si>
    <t>For Construction Contingency</t>
  </si>
  <si>
    <t xml:space="preserve">Construction Contingency </t>
  </si>
  <si>
    <t>For Architectural and Engineering Fees</t>
  </si>
  <si>
    <t>Architecture/Engineering Design Fee</t>
  </si>
  <si>
    <t>Architecture Supervision Fee</t>
  </si>
  <si>
    <t xml:space="preserve">Engineering </t>
  </si>
  <si>
    <t>For Permits</t>
  </si>
  <si>
    <t>Building Permit</t>
  </si>
  <si>
    <t>Tap Fees</t>
  </si>
  <si>
    <t>For Interim Costs:</t>
  </si>
  <si>
    <t>Insurance During Construction</t>
  </si>
  <si>
    <t>Construction Interest</t>
  </si>
  <si>
    <t>Construction Loan Origination Fee</t>
  </si>
  <si>
    <t>Title and Recording</t>
  </si>
  <si>
    <t>Taxes During Construction</t>
  </si>
  <si>
    <t xml:space="preserve">Legal Fees for Closing </t>
  </si>
  <si>
    <t>Bonding Fee</t>
  </si>
  <si>
    <t>For Permanent Financing Fees &amp; Expenses:</t>
  </si>
  <si>
    <t xml:space="preserve">Permanent Loan Fees </t>
  </si>
  <si>
    <t xml:space="preserve">Other Permanent Loan Fees </t>
  </si>
  <si>
    <t>Land &amp; Bldg-Title &amp; Closing</t>
  </si>
  <si>
    <t>Land &amp; Bldg-Other</t>
  </si>
  <si>
    <t>Arch &amp; Eng-Other</t>
  </si>
  <si>
    <t>Permits-Other</t>
  </si>
  <si>
    <t>Land &amp; Bldg-Legal</t>
  </si>
  <si>
    <t>Permits-Plan Checks</t>
  </si>
  <si>
    <t>Interim Costs-Other</t>
  </si>
  <si>
    <t>Perm-Credit Report</t>
  </si>
  <si>
    <t>Perm-Title Ins/Escrow/Rec</t>
  </si>
  <si>
    <t>Legal Costs</t>
  </si>
  <si>
    <t>Soft Costs-Rent-Up</t>
  </si>
  <si>
    <t>Soft Costs-Organizational</t>
  </si>
  <si>
    <t>Soft Costs-Other</t>
  </si>
  <si>
    <t>Consultant Fee</t>
  </si>
  <si>
    <t>(include interest during lease-up)</t>
  </si>
  <si>
    <t>Reserves-Rent-Up</t>
  </si>
  <si>
    <t>Reserves-Other</t>
  </si>
  <si>
    <t>For Soft Costs</t>
  </si>
  <si>
    <t>Appraisal Fee</t>
  </si>
  <si>
    <t>Market Study</t>
  </si>
  <si>
    <t>Environmental</t>
  </si>
  <si>
    <t>Soil Borings</t>
  </si>
  <si>
    <t>Tax Credit Fees</t>
  </si>
  <si>
    <t xml:space="preserve">Other Contingency Total  (i.e., Soft Cost Contingency ) </t>
  </si>
  <si>
    <t>Cost Certification Fee</t>
  </si>
  <si>
    <t>For Developer's Fees</t>
  </si>
  <si>
    <t>(See current QAP for limitations on Developer Fee.)</t>
  </si>
  <si>
    <t>Developer Fees (includes profit and overhead)</t>
  </si>
  <si>
    <t>For Development Reserves</t>
  </si>
  <si>
    <t xml:space="preserve">Operating Reserve </t>
  </si>
  <si>
    <t>The development qualifies for the 30% increase to eligible basis and will be located within:</t>
  </si>
  <si>
    <t>Name of Lender or Source of Funds</t>
  </si>
  <si>
    <t>**COMPLETE UNSHADED MONTHLY DEBT SERVICE INFORMATION ONLY</t>
  </si>
  <si>
    <t>Other Mandatory Charges (excluding utilities)</t>
  </si>
  <si>
    <t>Target Area Median (AMI) Income &amp; Rent Percentages</t>
  </si>
  <si>
    <t>Construction Loan</t>
  </si>
  <si>
    <t>Bond-Only 50% Test</t>
  </si>
  <si>
    <t>Bond Loan amount</t>
  </si>
  <si>
    <t>Eligible Basis</t>
  </si>
  <si>
    <t>Land</t>
  </si>
  <si>
    <t>Total Eligible Development</t>
  </si>
  <si>
    <t>Total Project Cost</t>
  </si>
  <si>
    <t>Pass / Fail</t>
  </si>
  <si>
    <t>Loan per Project Cost</t>
  </si>
  <si>
    <t>Loan per Sub-total</t>
  </si>
  <si>
    <t>Number of Bedrooms</t>
  </si>
  <si>
    <t>Affordable Housing Maximum Rents**</t>
  </si>
  <si>
    <t xml:space="preserve">
Affordable Housing Utility Allowance</t>
  </si>
  <si>
    <t xml:space="preserve">Proposed Rents </t>
  </si>
  <si>
    <t>Affordability Threshold</t>
  </si>
  <si>
    <t>*If the development receives project-based assistance, use project-based rents, i.e. HUD Section 8 or RD 515, in this column to correctly reflect income.  LIHTC rents listed should be the maximum allowed for a particular Area Median Income ("AMI") level.</t>
  </si>
  <si>
    <t>Funds Type</t>
  </si>
  <si>
    <t>565 West Myrtle Street</t>
  </si>
  <si>
    <t xml:space="preserve">Qualified Basis of Rehabilitation Expenditures
for each Low-Income Unit in the Property
(For Calendar Year 2022 must equal or exceed $7,400)
</t>
  </si>
  <si>
    <t>Low Income Housing Tax Credit (LIHTC)</t>
  </si>
  <si>
    <t>Idaho Workforce Housing Fund (WH)</t>
  </si>
  <si>
    <t>Housing Trust Fund (HTF)</t>
  </si>
  <si>
    <t>Low-Income Housing Tax Credit / HOME / Housing Trust Fund / Workforce Housing Application</t>
  </si>
  <si>
    <t>PO Box 9405</t>
  </si>
  <si>
    <t>Boise, Idaho  83707</t>
  </si>
  <si>
    <t>WH</t>
  </si>
  <si>
    <t>MO. INCOME - WH</t>
  </si>
  <si>
    <t>Application Type:</t>
  </si>
  <si>
    <t xml:space="preserve"> Reservation / Cond. Commitment</t>
  </si>
  <si>
    <t>Carryover / Bond / Property Closing</t>
  </si>
  <si>
    <t>Placed in Service / Post Construction</t>
  </si>
  <si>
    <t xml:space="preserve">LIHTC Characteristics </t>
  </si>
  <si>
    <t>WORKFORCE HOUSING UNITS</t>
  </si>
  <si>
    <t xml:space="preserve">WH Characteristics </t>
  </si>
  <si>
    <t>WH Extended Use Commitment (in years)</t>
  </si>
  <si>
    <t>CALCULATIONS FOR COST CONTAINMENT POINTS (LIHTC ONLY)</t>
  </si>
  <si>
    <t>Workforce Housing Loan</t>
  </si>
  <si>
    <t>Income from WH Units</t>
  </si>
  <si>
    <t>Rural Set-Aside Eligible</t>
  </si>
  <si>
    <t>Project Region</t>
  </si>
  <si>
    <t>Monthly Rent per Unit Type</t>
  </si>
  <si>
    <t>Less Vacancy (from page 9)</t>
  </si>
  <si>
    <t>Less Vacancy Allowance (Value from Page 9)</t>
  </si>
  <si>
    <t>Senior - 80% - 55 &amp; Older</t>
  </si>
  <si>
    <t>Elderly - 100% - 62 &amp; Older</t>
  </si>
  <si>
    <t>Please Select</t>
  </si>
  <si>
    <t>WH UNITS</t>
  </si>
  <si>
    <t>HTF UNITS</t>
  </si>
  <si>
    <t>HOME UNITS</t>
  </si>
  <si>
    <t>LIHTC UNITS</t>
  </si>
  <si>
    <t>LIHTC Units</t>
  </si>
  <si>
    <t>HOME Units</t>
  </si>
  <si>
    <t>HTF Units</t>
  </si>
  <si>
    <t>WH Units</t>
  </si>
  <si>
    <t>Total Affordable units</t>
  </si>
  <si>
    <t>1 BR</t>
  </si>
  <si>
    <t>2 BR</t>
  </si>
  <si>
    <t>3 BR</t>
  </si>
  <si>
    <t>4 BR</t>
  </si>
  <si>
    <t>5 BR</t>
  </si>
  <si>
    <t>LIHTC SQ FT</t>
  </si>
  <si>
    <t>HOME SQ FT</t>
  </si>
  <si>
    <t>HTF SQ FT</t>
  </si>
  <si>
    <t>WH SQ FT</t>
  </si>
  <si>
    <t>MARKET SQ FT</t>
  </si>
  <si>
    <t>EMPLOYEE SQ FT</t>
  </si>
  <si>
    <t>AFFORDABLE SQ FT:</t>
  </si>
  <si>
    <t>AFFORDABLE UNITS</t>
  </si>
  <si>
    <t>TOTAL UNITS</t>
  </si>
  <si>
    <t>TOTAL SQ FT</t>
  </si>
  <si>
    <t>Affordable?</t>
  </si>
  <si>
    <t>LIHTC Units by Type</t>
  </si>
  <si>
    <t>TOTAL NON-EMPLOYEE RESIDENTIAL UNITS</t>
  </si>
  <si>
    <t>TOTAL AFFORDABLE RESIDENTIAL UNITS</t>
  </si>
  <si>
    <t>TOTAL MO.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</si>
</sst>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409]mmm\-yy;@"/>
    <numFmt numFmtId="167" formatCode="0.000"/>
    <numFmt numFmtId="168" formatCode="0.0000"/>
    <numFmt numFmtId="169" formatCode="."/>
    <numFmt numFmtId="170" formatCode="[$-409]mmmm\ d\,\ yyyy;@"/>
    <numFmt numFmtId="171" formatCode="[&lt;=9999999]###\-####;\(###\)\ ###\-####"/>
    <numFmt numFmtId="172" formatCode="0.0"/>
    <numFmt numFmtId="173" formatCode="&quot;$&quot;#,##0.0000"/>
    <numFmt numFmtId="174" formatCode="0.0000%"/>
  </numFmts>
  <fonts count="47">
    <font>
      <sz val="10"/>
      <name val="MS Sans Serif"/>
    </font>
    <font>
      <sz val="10"/>
      <name val="MS Sans Serif"/>
      <family val="2"/>
    </font>
    <font>
      <b/>
      <u/>
      <sz val="11"/>
      <name val="Arial Narrow"/>
      <family val="2"/>
    </font>
    <font>
      <sz val="11"/>
      <name val="Arial Narrow"/>
      <family val="2"/>
    </font>
    <font>
      <sz val="10"/>
      <name val="Arial Narrow"/>
      <family val="2"/>
    </font>
    <font>
      <b/>
      <sz val="11"/>
      <name val="Arial Narrow"/>
      <family val="2"/>
    </font>
    <font>
      <u/>
      <sz val="11"/>
      <name val="Arial Narrow"/>
      <family val="2"/>
    </font>
    <font>
      <i/>
      <sz val="11"/>
      <name val="Arial Narrow"/>
      <family val="2"/>
    </font>
    <font>
      <sz val="8"/>
      <name val="Arial Narrow"/>
      <family val="2"/>
    </font>
    <font>
      <b/>
      <sz val="12"/>
      <name val="Arial Narrow"/>
      <family val="2"/>
    </font>
    <font>
      <b/>
      <sz val="10"/>
      <name val="Arial Narrow"/>
      <family val="2"/>
    </font>
    <font>
      <sz val="9"/>
      <name val="Arial Narrow"/>
      <family val="2"/>
    </font>
    <font>
      <b/>
      <u/>
      <sz val="12"/>
      <name val="Arial Narrow"/>
      <family val="2"/>
    </font>
    <font>
      <u/>
      <sz val="10"/>
      <name val="Arial Narrow"/>
      <family val="2"/>
    </font>
    <font>
      <b/>
      <sz val="8"/>
      <name val="Arial Narrow"/>
      <family val="2"/>
    </font>
    <font>
      <b/>
      <u/>
      <sz val="10"/>
      <name val="Arial Narrow"/>
      <family val="2"/>
    </font>
    <font>
      <sz val="12"/>
      <name val="Arial Narrow"/>
      <family val="2"/>
    </font>
    <font>
      <b/>
      <sz val="16"/>
      <name val="Arial Narrow"/>
      <family val="2"/>
    </font>
    <font>
      <b/>
      <u/>
      <sz val="14"/>
      <name val="Arial Narrow"/>
      <family val="2"/>
    </font>
    <font>
      <sz val="11"/>
      <color indexed="10"/>
      <name val="Arial Narrow"/>
      <family val="2"/>
    </font>
    <font>
      <sz val="9"/>
      <name val="Arial"/>
      <family val="2"/>
    </font>
    <font>
      <b/>
      <i/>
      <sz val="11"/>
      <name val="Arial Narrow"/>
      <family val="2"/>
    </font>
    <font>
      <u/>
      <sz val="10.5"/>
      <name val="Arial Narrow"/>
      <family val="2"/>
    </font>
    <font>
      <i/>
      <sz val="10"/>
      <name val="Arial Narrow"/>
      <family val="2"/>
    </font>
    <font>
      <b/>
      <i/>
      <sz val="10"/>
      <name val="Arial Narrow"/>
      <family val="2"/>
    </font>
    <font>
      <sz val="11"/>
      <name val="Arial"/>
      <family val="2"/>
    </font>
    <font>
      <b/>
      <sz val="11"/>
      <name val="Calibri"/>
      <family val="2"/>
    </font>
    <font>
      <sz val="10"/>
      <name val="Times New Roman"/>
      <family val="1"/>
    </font>
    <font>
      <u/>
      <sz val="10"/>
      <color theme="10"/>
      <name val="MS Sans Serif"/>
      <family val="2"/>
    </font>
    <font>
      <sz val="10"/>
      <name val="Geneva"/>
    </font>
    <font>
      <sz val="10"/>
      <name val="Arial"/>
      <family val="2"/>
    </font>
    <font>
      <sz val="11"/>
      <color rgb="FFFF0000"/>
      <name val="Arial Narrow"/>
      <family val="2"/>
    </font>
    <font>
      <i/>
      <u/>
      <sz val="11"/>
      <name val="Arial Narrow"/>
      <family val="2"/>
    </font>
    <font>
      <b/>
      <sz val="9"/>
      <name val="Arial"/>
      <family val="2"/>
    </font>
    <font>
      <b/>
      <sz val="10"/>
      <name val="MS Sans Serif"/>
    </font>
    <font>
      <b/>
      <sz val="11"/>
      <color rgb="FFFF0000"/>
      <name val="Arial Narrow"/>
      <family val="2"/>
    </font>
    <font>
      <u/>
      <sz val="11"/>
      <color theme="10"/>
      <name val="MS Sans Serif"/>
      <family val="2"/>
    </font>
    <font>
      <b/>
      <sz val="9"/>
      <name val="Arial Narrow"/>
      <family val="2"/>
    </font>
    <font>
      <sz val="8"/>
      <name val="Arial"/>
      <family val="2"/>
    </font>
    <font>
      <b/>
      <sz val="10"/>
      <name val="Calibri"/>
      <family val="2"/>
      <scheme val="minor"/>
    </font>
    <font>
      <sz val="10"/>
      <name val="Calibri"/>
      <family val="2"/>
      <scheme val="minor"/>
    </font>
    <font>
      <b/>
      <sz val="12"/>
      <name val="Calibri"/>
      <family val="2"/>
      <scheme val="minor"/>
    </font>
    <font>
      <b/>
      <sz val="10"/>
      <name val="Calibri"/>
      <family val="2"/>
    </font>
    <font>
      <sz val="11"/>
      <color theme="0"/>
      <name val="Arial Narrow"/>
      <family val="2"/>
    </font>
    <font>
      <b/>
      <i/>
      <sz val="16"/>
      <name val="Arial Narrow"/>
      <family val="2"/>
    </font>
    <font>
      <b/>
      <sz val="9"/>
      <color indexed="81"/>
      <name val="Tahoma"/>
      <family val="2"/>
    </font>
    <font>
      <b/>
      <sz val="9"/>
      <color indexed="81"/>
      <name val="Tahoma"/>
      <charset val="1"/>
    </font>
  </fonts>
  <fills count="7">
    <fill>
      <patternFill patternType="none"/>
    </fill>
    <fill>
      <patternFill patternType="gray125"/>
    </fill>
    <fill>
      <patternFill patternType="solid">
        <fgColor indexed="65"/>
        <bgColor indexed="64"/>
      </patternFill>
    </fill>
    <fill>
      <patternFill patternType="solid">
        <fgColor theme="0" tint="-0.249977111117893"/>
        <bgColor indexed="64"/>
      </patternFill>
    </fill>
    <fill>
      <patternFill patternType="solid">
        <fgColor theme="0" tint="-0.249977111117893"/>
        <bgColor indexed="23"/>
      </patternFill>
    </fill>
    <fill>
      <patternFill patternType="solid">
        <fgColor rgb="FFFFFFFF"/>
        <bgColor indexed="64"/>
      </patternFill>
    </fill>
    <fill>
      <patternFill patternType="solid">
        <fgColor rgb="FFBFBFBF"/>
        <bgColor indexed="64"/>
      </patternFill>
    </fill>
  </fills>
  <borders count="99">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right/>
      <top/>
      <bottom style="double">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double">
        <color indexed="64"/>
      </right>
      <top style="medium">
        <color indexed="64"/>
      </top>
      <bottom style="thin">
        <color indexed="64"/>
      </bottom>
      <diagonal/>
    </border>
    <border>
      <left style="medium">
        <color indexed="64"/>
      </left>
      <right/>
      <top style="medium">
        <color indexed="64"/>
      </top>
      <bottom style="double">
        <color auto="1"/>
      </bottom>
      <diagonal/>
    </border>
    <border>
      <left/>
      <right style="medium">
        <color indexed="64"/>
      </right>
      <top style="double">
        <color indexed="64"/>
      </top>
      <bottom/>
      <diagonal/>
    </border>
    <border>
      <left/>
      <right style="medium">
        <color indexed="64"/>
      </right>
      <top/>
      <bottom style="double">
        <color indexed="64"/>
      </bottom>
      <diagonal/>
    </border>
    <border>
      <left/>
      <right/>
      <top style="medium">
        <color indexed="64"/>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double">
        <color indexed="64"/>
      </right>
      <top/>
      <bottom/>
      <diagonal/>
    </border>
  </borders>
  <cellStyleXfs count="15">
    <xf numFmtId="0" fontId="0" fillId="0" borderId="0"/>
    <xf numFmtId="40" fontId="1" fillId="0" borderId="0" applyFont="0" applyFill="0" applyBorder="0" applyAlignment="0" applyProtection="0"/>
    <xf numFmtId="8" fontId="1" fillId="0" borderId="0" applyFont="0" applyFill="0" applyBorder="0" applyAlignment="0" applyProtection="0"/>
    <xf numFmtId="0" fontId="1" fillId="0" borderId="0"/>
    <xf numFmtId="9" fontId="1" fillId="0" borderId="0" applyFont="0" applyFill="0" applyBorder="0" applyAlignment="0" applyProtection="0"/>
    <xf numFmtId="0" fontId="27" fillId="0" borderId="0"/>
    <xf numFmtId="0" fontId="27" fillId="0" borderId="0"/>
    <xf numFmtId="9"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8" fillId="0" borderId="0" applyNumberFormat="0" applyFill="0" applyBorder="0" applyAlignment="0" applyProtection="0">
      <alignment vertical="top"/>
      <protection locked="0"/>
    </xf>
    <xf numFmtId="0" fontId="29" fillId="0" borderId="0"/>
    <xf numFmtId="44" fontId="29" fillId="0" borderId="0" applyFont="0" applyFill="0" applyBorder="0" applyAlignment="0" applyProtection="0"/>
    <xf numFmtId="9" fontId="29" fillId="0" borderId="0" applyFont="0" applyFill="0" applyBorder="0" applyAlignment="0" applyProtection="0"/>
    <xf numFmtId="0" fontId="30" fillId="0" borderId="0"/>
  </cellStyleXfs>
  <cellXfs count="960">
    <xf numFmtId="0" fontId="0" fillId="0" borderId="0" xfId="0"/>
    <xf numFmtId="0" fontId="3" fillId="0" borderId="0" xfId="0" applyFont="1"/>
    <xf numFmtId="0" fontId="3" fillId="0" borderId="1" xfId="0" applyFont="1" applyBorder="1" applyProtection="1">
      <protection locked="0"/>
    </xf>
    <xf numFmtId="0" fontId="3" fillId="0" borderId="0" xfId="0" applyFont="1" applyAlignment="1">
      <alignment horizontal="right"/>
    </xf>
    <xf numFmtId="0" fontId="5" fillId="0" borderId="0" xfId="0" applyFont="1" applyAlignment="1">
      <alignment horizontal="center"/>
    </xf>
    <xf numFmtId="0" fontId="5" fillId="0" borderId="0" xfId="0" applyFont="1"/>
    <xf numFmtId="0" fontId="4" fillId="0" borderId="0" xfId="0" applyFont="1"/>
    <xf numFmtId="0" fontId="3" fillId="0" borderId="9" xfId="0" applyFont="1" applyBorder="1"/>
    <xf numFmtId="0" fontId="3" fillId="0" borderId="0" xfId="0" applyFont="1" applyAlignment="1">
      <alignment vertical="center"/>
    </xf>
    <xf numFmtId="0" fontId="5" fillId="0" borderId="0" xfId="0" applyFont="1" applyAlignment="1">
      <alignment horizontal="left"/>
    </xf>
    <xf numFmtId="0" fontId="5" fillId="0" borderId="0" xfId="0" applyFont="1" applyAlignment="1">
      <alignment horizontal="right"/>
    </xf>
    <xf numFmtId="5" fontId="3" fillId="0" borderId="0" xfId="0" applyNumberFormat="1" applyFont="1"/>
    <xf numFmtId="0" fontId="3" fillId="0" borderId="0" xfId="0" applyFont="1" applyAlignment="1" applyProtection="1">
      <alignment horizontal="center"/>
      <protection locked="0"/>
    </xf>
    <xf numFmtId="0" fontId="3" fillId="0" borderId="0" xfId="0" applyFont="1" applyAlignment="1">
      <alignment vertical="top"/>
    </xf>
    <xf numFmtId="0" fontId="3" fillId="0" borderId="0" xfId="0" applyFont="1" applyAlignment="1">
      <alignment wrapText="1"/>
    </xf>
    <xf numFmtId="0" fontId="3" fillId="0" borderId="1" xfId="0" applyFont="1" applyBorder="1" applyAlignment="1" applyProtection="1">
      <alignment horizontal="center"/>
      <protection locked="0"/>
    </xf>
    <xf numFmtId="0" fontId="3" fillId="0" borderId="0" xfId="0" applyFont="1" applyAlignment="1">
      <alignment horizontal="left"/>
    </xf>
    <xf numFmtId="10" fontId="3" fillId="0" borderId="0" xfId="0" applyNumberFormat="1" applyFont="1"/>
    <xf numFmtId="165" fontId="3" fillId="0" borderId="9" xfId="0" applyNumberFormat="1" applyFont="1" applyBorder="1" applyAlignment="1" applyProtection="1">
      <alignment horizontal="right"/>
      <protection locked="0"/>
    </xf>
    <xf numFmtId="3" fontId="3" fillId="0" borderId="0" xfId="0" applyNumberFormat="1" applyFont="1"/>
    <xf numFmtId="165" fontId="3" fillId="0" borderId="13" xfId="0" applyNumberFormat="1" applyFont="1" applyBorder="1" applyAlignment="1" applyProtection="1">
      <alignment horizontal="right"/>
      <protection locked="0"/>
    </xf>
    <xf numFmtId="165" fontId="3" fillId="0" borderId="46" xfId="0" applyNumberFormat="1" applyFont="1" applyBorder="1" applyAlignment="1" applyProtection="1">
      <alignment horizontal="right"/>
      <protection locked="0"/>
    </xf>
    <xf numFmtId="165" fontId="3" fillId="0" borderId="49" xfId="0" applyNumberFormat="1" applyFont="1" applyBorder="1" applyAlignment="1" applyProtection="1">
      <alignment horizontal="right"/>
      <protection locked="0"/>
    </xf>
    <xf numFmtId="3" fontId="3" fillId="0" borderId="0" xfId="0" applyNumberFormat="1" applyFont="1" applyAlignment="1">
      <alignment horizontal="right"/>
    </xf>
    <xf numFmtId="165" fontId="3" fillId="0" borderId="0" xfId="0" applyNumberFormat="1" applyFont="1"/>
    <xf numFmtId="4" fontId="3" fillId="0" borderId="0" xfId="0" applyNumberFormat="1" applyFont="1"/>
    <xf numFmtId="0" fontId="3" fillId="0" borderId="19" xfId="0" applyFont="1" applyBorder="1"/>
    <xf numFmtId="0" fontId="3" fillId="0" borderId="19" xfId="0" applyFont="1" applyBorder="1" applyAlignment="1">
      <alignment horizontal="left" indent="1"/>
    </xf>
    <xf numFmtId="0" fontId="3" fillId="0" borderId="0" xfId="0" applyFont="1" applyProtection="1">
      <protection locked="0"/>
    </xf>
    <xf numFmtId="166" fontId="3" fillId="0" borderId="13" xfId="0" applyNumberFormat="1" applyFont="1" applyBorder="1" applyAlignment="1" applyProtection="1">
      <alignment horizontal="center"/>
      <protection locked="0"/>
    </xf>
    <xf numFmtId="0" fontId="11" fillId="0" borderId="0" xfId="0" applyFont="1"/>
    <xf numFmtId="0" fontId="20" fillId="0" borderId="0" xfId="0" applyFont="1"/>
    <xf numFmtId="8" fontId="3" fillId="0" borderId="0" xfId="0" applyNumberFormat="1" applyFont="1"/>
    <xf numFmtId="165" fontId="3" fillId="0" borderId="0" xfId="0" applyNumberFormat="1" applyFont="1" applyAlignment="1">
      <alignment horizontal="center"/>
    </xf>
    <xf numFmtId="10" fontId="5" fillId="0" borderId="13" xfId="4" applyNumberFormat="1" applyFont="1" applyFill="1" applyBorder="1" applyAlignment="1" applyProtection="1">
      <alignment horizontal="right"/>
      <protection locked="0"/>
    </xf>
    <xf numFmtId="0" fontId="3" fillId="0" borderId="37" xfId="0" applyFont="1" applyBorder="1" applyAlignment="1" applyProtection="1">
      <alignment horizontal="center"/>
      <protection locked="0"/>
    </xf>
    <xf numFmtId="10" fontId="3" fillId="0" borderId="1" xfId="4" applyNumberFormat="1" applyFont="1" applyBorder="1" applyAlignment="1" applyProtection="1">
      <alignment horizontal="center"/>
      <protection locked="0"/>
    </xf>
    <xf numFmtId="165" fontId="3" fillId="0" borderId="1" xfId="0" applyNumberFormat="1" applyFont="1" applyBorder="1" applyAlignment="1" applyProtection="1">
      <alignment horizontal="right"/>
      <protection locked="0"/>
    </xf>
    <xf numFmtId="165" fontId="3" fillId="0" borderId="1" xfId="0" applyNumberFormat="1" applyFont="1" applyBorder="1" applyProtection="1">
      <protection locked="0"/>
    </xf>
    <xf numFmtId="0" fontId="3" fillId="0" borderId="0" xfId="0" applyFont="1" applyAlignment="1">
      <alignment horizontal="center"/>
    </xf>
    <xf numFmtId="49" fontId="0" fillId="0" borderId="0" xfId="0" applyNumberFormat="1"/>
    <xf numFmtId="0" fontId="3" fillId="0" borderId="0" xfId="11" applyFont="1"/>
    <xf numFmtId="0" fontId="3" fillId="0" borderId="5" xfId="0" applyFont="1" applyBorder="1" applyAlignment="1" applyProtection="1">
      <alignment horizontal="center"/>
      <protection locked="0"/>
    </xf>
    <xf numFmtId="165" fontId="3" fillId="0" borderId="46" xfId="0" applyNumberFormat="1" applyFont="1" applyBorder="1" applyAlignment="1" applyProtection="1">
      <alignment horizontal="right" vertical="center"/>
      <protection locked="0"/>
    </xf>
    <xf numFmtId="165" fontId="3" fillId="0" borderId="49" xfId="0" applyNumberFormat="1" applyFont="1" applyBorder="1" applyAlignment="1" applyProtection="1">
      <alignment horizontal="right" vertical="center"/>
      <protection locked="0"/>
    </xf>
    <xf numFmtId="0" fontId="3" fillId="0" borderId="0" xfId="0" applyFont="1" applyAlignment="1">
      <alignment horizontal="justify" vertical="justify" wrapText="1"/>
    </xf>
    <xf numFmtId="0" fontId="3" fillId="0" borderId="0" xfId="0" applyFont="1" applyAlignment="1">
      <alignment horizontal="justify" wrapText="1"/>
    </xf>
    <xf numFmtId="0" fontId="3" fillId="0" borderId="0" xfId="0" applyFont="1" applyAlignment="1">
      <alignment horizontal="left" vertical="justify" wrapText="1"/>
    </xf>
    <xf numFmtId="0" fontId="3" fillId="0" borderId="0" xfId="0" applyFont="1" applyAlignment="1">
      <alignment horizontal="center" vertical="justify" wrapText="1"/>
    </xf>
    <xf numFmtId="0" fontId="3" fillId="0" borderId="0" xfId="0" applyFont="1" applyAlignment="1">
      <alignment horizontal="right" wrapText="1"/>
    </xf>
    <xf numFmtId="0" fontId="5" fillId="0" borderId="0" xfId="11" applyFont="1"/>
    <xf numFmtId="0" fontId="5" fillId="0" borderId="0" xfId="11" applyFont="1" applyAlignment="1">
      <alignment horizontal="right"/>
    </xf>
    <xf numFmtId="0" fontId="5" fillId="0" borderId="0" xfId="11" applyFont="1" applyAlignment="1">
      <alignment horizontal="left"/>
    </xf>
    <xf numFmtId="0" fontId="3" fillId="0" borderId="0" xfId="11" applyFont="1" applyAlignment="1">
      <alignment wrapText="1"/>
    </xf>
    <xf numFmtId="0" fontId="31" fillId="0" borderId="0" xfId="0" applyFont="1"/>
    <xf numFmtId="0" fontId="3" fillId="0" borderId="0" xfId="11" applyFont="1" applyAlignment="1">
      <alignment horizontal="right"/>
    </xf>
    <xf numFmtId="0" fontId="3" fillId="0" borderId="0" xfId="11" applyFont="1" applyAlignment="1">
      <alignment horizontal="center" wrapText="1"/>
    </xf>
    <xf numFmtId="0" fontId="3" fillId="0" borderId="0" xfId="0" applyFont="1" applyAlignment="1">
      <alignment horizontal="right" vertical="top" wrapText="1"/>
    </xf>
    <xf numFmtId="49" fontId="28" fillId="0" borderId="0" xfId="10" applyNumberFormat="1" applyBorder="1" applyAlignment="1" applyProtection="1">
      <alignment horizontal="left" wrapText="1"/>
    </xf>
    <xf numFmtId="0" fontId="3" fillId="0" borderId="0" xfId="11" applyFont="1" applyAlignment="1">
      <alignment horizontal="center"/>
    </xf>
    <xf numFmtId="169" fontId="3" fillId="0" borderId="0" xfId="11" applyNumberFormat="1" applyFont="1" applyAlignment="1">
      <alignment horizontal="right" wrapText="1"/>
    </xf>
    <xf numFmtId="0" fontId="3" fillId="0" borderId="0" xfId="11" applyFont="1" applyAlignment="1">
      <alignment horizontal="left"/>
    </xf>
    <xf numFmtId="169" fontId="3" fillId="0" borderId="0" xfId="11" applyNumberFormat="1" applyFont="1" applyAlignment="1">
      <alignment horizontal="right" vertical="top"/>
    </xf>
    <xf numFmtId="0" fontId="3" fillId="0" borderId="0" xfId="11" applyFont="1" applyAlignment="1">
      <alignment horizontal="right" vertical="top"/>
    </xf>
    <xf numFmtId="0" fontId="3" fillId="0" borderId="0" xfId="11" applyFont="1" applyAlignment="1">
      <alignment horizontal="center" vertical="top"/>
    </xf>
    <xf numFmtId="0" fontId="3" fillId="0" borderId="0" xfId="11" applyFont="1" applyAlignment="1">
      <alignment horizontal="left" wrapText="1"/>
    </xf>
    <xf numFmtId="0" fontId="3" fillId="0" borderId="0" xfId="11" applyFont="1" applyAlignment="1">
      <alignment horizontal="justify" wrapText="1"/>
    </xf>
    <xf numFmtId="0" fontId="3" fillId="0" borderId="0" xfId="11" applyFont="1" applyAlignment="1">
      <alignment horizontal="right" wrapText="1"/>
    </xf>
    <xf numFmtId="0" fontId="6" fillId="0" borderId="66" xfId="11" applyFont="1" applyBorder="1" applyAlignment="1">
      <alignment horizontal="left"/>
    </xf>
    <xf numFmtId="0" fontId="3" fillId="0" borderId="67" xfId="11" applyFont="1" applyBorder="1"/>
    <xf numFmtId="0" fontId="3" fillId="0" borderId="69" xfId="11" applyFont="1" applyBorder="1"/>
    <xf numFmtId="0" fontId="3" fillId="0" borderId="36" xfId="11" applyFont="1" applyBorder="1" applyAlignment="1">
      <alignment horizontal="right" wrapText="1"/>
    </xf>
    <xf numFmtId="0" fontId="3" fillId="0" borderId="36" xfId="11" applyFont="1" applyBorder="1" applyAlignment="1">
      <alignment horizontal="left" wrapText="1"/>
    </xf>
    <xf numFmtId="0" fontId="3" fillId="0" borderId="71" xfId="11" applyFont="1" applyBorder="1"/>
    <xf numFmtId="0" fontId="3" fillId="0" borderId="66" xfId="11" applyFont="1" applyBorder="1" applyAlignment="1">
      <alignment horizontal="left"/>
    </xf>
    <xf numFmtId="0" fontId="3" fillId="0" borderId="68" xfId="11" applyFont="1" applyBorder="1" applyAlignment="1">
      <alignment horizontal="center"/>
    </xf>
    <xf numFmtId="0" fontId="3" fillId="0" borderId="70" xfId="11" applyFont="1" applyBorder="1" applyAlignment="1">
      <alignment horizontal="center"/>
    </xf>
    <xf numFmtId="7" fontId="3" fillId="0" borderId="0" xfId="11" applyNumberFormat="1" applyFont="1"/>
    <xf numFmtId="7" fontId="3" fillId="0" borderId="0" xfId="11" applyNumberFormat="1" applyFont="1" applyAlignment="1">
      <alignment horizontal="left"/>
    </xf>
    <xf numFmtId="44" fontId="3" fillId="0" borderId="0" xfId="11" applyNumberFormat="1" applyFont="1" applyAlignment="1">
      <alignment horizontal="right"/>
    </xf>
    <xf numFmtId="5" fontId="3" fillId="0" borderId="0" xfId="11" applyNumberFormat="1" applyFont="1" applyAlignment="1">
      <alignment horizontal="left"/>
    </xf>
    <xf numFmtId="0" fontId="2" fillId="0" borderId="0" xfId="11" applyFont="1" applyAlignment="1">
      <alignment horizontal="left"/>
    </xf>
    <xf numFmtId="0" fontId="6" fillId="0" borderId="0" xfId="11" applyFont="1" applyAlignment="1">
      <alignment horizontal="left"/>
    </xf>
    <xf numFmtId="7" fontId="3" fillId="0" borderId="0" xfId="11" applyNumberFormat="1" applyFont="1" applyAlignment="1">
      <alignment horizontal="centerContinuous"/>
    </xf>
    <xf numFmtId="165" fontId="3" fillId="0" borderId="1" xfId="0" applyNumberFormat="1" applyFont="1" applyBorder="1" applyAlignment="1" applyProtection="1">
      <alignment horizontal="center"/>
      <protection locked="0"/>
    </xf>
    <xf numFmtId="0" fontId="3" fillId="0" borderId="0" xfId="0" applyFont="1" applyAlignment="1">
      <alignment horizontal="center" vertical="top" wrapText="1"/>
    </xf>
    <xf numFmtId="3" fontId="3" fillId="0" borderId="1" xfId="0" applyNumberFormat="1" applyFont="1" applyBorder="1" applyAlignment="1" applyProtection="1">
      <alignment horizontal="right"/>
      <protection locked="0"/>
    </xf>
    <xf numFmtId="0" fontId="2" fillId="0" borderId="0" xfId="0" applyFont="1" applyAlignment="1">
      <alignment horizontal="center" vertical="center"/>
    </xf>
    <xf numFmtId="0" fontId="5" fillId="0" borderId="0" xfId="0" applyFont="1" applyAlignment="1">
      <alignment horizontal="right" vertical="center"/>
    </xf>
    <xf numFmtId="0" fontId="3" fillId="0" borderId="68" xfId="11" applyFont="1" applyBorder="1" applyAlignment="1">
      <alignment horizontal="center" vertical="top"/>
    </xf>
    <xf numFmtId="3" fontId="3" fillId="0" borderId="61" xfId="0" applyNumberFormat="1" applyFont="1" applyBorder="1" applyAlignment="1" applyProtection="1">
      <alignment horizontal="center"/>
      <protection locked="0"/>
    </xf>
    <xf numFmtId="49" fontId="3" fillId="0" borderId="61" xfId="0" applyNumberFormat="1" applyFont="1" applyBorder="1" applyAlignment="1" applyProtection="1">
      <alignment horizontal="center"/>
      <protection locked="0"/>
    </xf>
    <xf numFmtId="0" fontId="3" fillId="0" borderId="61" xfId="0" applyFont="1" applyBorder="1" applyAlignment="1" applyProtection="1">
      <alignment horizontal="center"/>
      <protection locked="0"/>
    </xf>
    <xf numFmtId="0" fontId="3" fillId="0" borderId="63" xfId="0" applyFont="1" applyBorder="1" applyAlignment="1" applyProtection="1">
      <alignment horizontal="center"/>
      <protection locked="0"/>
    </xf>
    <xf numFmtId="49" fontId="3" fillId="0" borderId="63" xfId="0" applyNumberFormat="1" applyFont="1" applyBorder="1" applyAlignment="1" applyProtection="1">
      <alignment horizontal="center"/>
      <protection locked="0"/>
    </xf>
    <xf numFmtId="166" fontId="3" fillId="0" borderId="9" xfId="0" applyNumberFormat="1" applyFont="1" applyBorder="1" applyAlignment="1" applyProtection="1">
      <alignment horizontal="center"/>
      <protection locked="0"/>
    </xf>
    <xf numFmtId="171" fontId="3" fillId="0" borderId="0" xfId="11" applyNumberFormat="1" applyFont="1"/>
    <xf numFmtId="171" fontId="3" fillId="0" borderId="30" xfId="0" applyNumberFormat="1" applyFont="1" applyBorder="1" applyAlignment="1" applyProtection="1">
      <alignment horizontal="center"/>
      <protection locked="0"/>
    </xf>
    <xf numFmtId="171" fontId="3" fillId="0" borderId="57" xfId="0" applyNumberFormat="1" applyFont="1" applyBorder="1" applyAlignment="1" applyProtection="1">
      <alignment horizontal="center"/>
      <protection locked="0"/>
    </xf>
    <xf numFmtId="0" fontId="3" fillId="0" borderId="45" xfId="11" applyFont="1" applyBorder="1"/>
    <xf numFmtId="5" fontId="3" fillId="0" borderId="35" xfId="11" applyNumberFormat="1" applyFont="1" applyBorder="1" applyAlignment="1">
      <alignment horizontal="left"/>
    </xf>
    <xf numFmtId="0" fontId="3" fillId="0" borderId="35" xfId="11" applyFont="1" applyBorder="1" applyAlignment="1">
      <alignment horizontal="left"/>
    </xf>
    <xf numFmtId="7" fontId="3" fillId="0" borderId="20" xfId="11" applyNumberFormat="1" applyFont="1" applyBorder="1" applyAlignment="1">
      <alignment horizontal="center"/>
    </xf>
    <xf numFmtId="5" fontId="3" fillId="0" borderId="49" xfId="11" applyNumberFormat="1" applyFont="1" applyBorder="1" applyAlignment="1" applyProtection="1">
      <alignment horizontal="right"/>
      <protection locked="0"/>
    </xf>
    <xf numFmtId="5" fontId="3" fillId="0" borderId="57" xfId="11" applyNumberFormat="1" applyFont="1" applyBorder="1" applyAlignment="1" applyProtection="1">
      <alignment horizontal="right"/>
      <protection locked="0"/>
    </xf>
    <xf numFmtId="0" fontId="3" fillId="0" borderId="80" xfId="11" applyFont="1" applyBorder="1" applyAlignment="1">
      <alignment horizontal="center"/>
    </xf>
    <xf numFmtId="5" fontId="3" fillId="0" borderId="81" xfId="11" applyNumberFormat="1" applyFont="1" applyBorder="1" applyAlignment="1" applyProtection="1">
      <alignment horizontal="right"/>
      <protection locked="0"/>
    </xf>
    <xf numFmtId="5" fontId="3" fillId="0" borderId="45" xfId="11" applyNumberFormat="1" applyFont="1" applyBorder="1" applyAlignment="1">
      <alignment horizontal="left"/>
    </xf>
    <xf numFmtId="5" fontId="3" fillId="0" borderId="75" xfId="11" applyNumberFormat="1" applyFont="1" applyBorder="1" applyAlignment="1" applyProtection="1">
      <alignment horizontal="right"/>
      <protection locked="0"/>
    </xf>
    <xf numFmtId="5" fontId="3" fillId="0" borderId="43" xfId="11" applyNumberFormat="1" applyFont="1" applyBorder="1" applyAlignment="1" applyProtection="1">
      <alignment horizontal="right"/>
      <protection locked="0"/>
    </xf>
    <xf numFmtId="5" fontId="3" fillId="0" borderId="80" xfId="11" applyNumberFormat="1" applyFont="1" applyBorder="1" applyAlignment="1" applyProtection="1">
      <alignment horizontal="right"/>
      <protection locked="0"/>
    </xf>
    <xf numFmtId="5" fontId="3" fillId="0" borderId="77" xfId="11" applyNumberFormat="1" applyFont="1" applyBorder="1" applyAlignment="1" applyProtection="1">
      <alignment horizontal="right"/>
      <protection locked="0"/>
    </xf>
    <xf numFmtId="5" fontId="3" fillId="0" borderId="78" xfId="11" applyNumberFormat="1" applyFont="1" applyBorder="1" applyAlignment="1" applyProtection="1">
      <alignment horizontal="right"/>
      <protection locked="0"/>
    </xf>
    <xf numFmtId="0" fontId="3" fillId="0" borderId="82" xfId="11" applyFont="1" applyBorder="1" applyAlignment="1">
      <alignment horizontal="center"/>
    </xf>
    <xf numFmtId="7" fontId="3" fillId="0" borderId="75" xfId="11" applyNumberFormat="1" applyFont="1" applyBorder="1" applyAlignment="1">
      <alignment horizontal="center"/>
    </xf>
    <xf numFmtId="0" fontId="3" fillId="0" borderId="6" xfId="11" applyFont="1" applyBorder="1" applyAlignment="1">
      <alignment horizontal="center"/>
    </xf>
    <xf numFmtId="0" fontId="3" fillId="0" borderId="33" xfId="11" applyFont="1" applyBorder="1"/>
    <xf numFmtId="171" fontId="3" fillId="0" borderId="1" xfId="0" applyNumberFormat="1" applyFont="1" applyBorder="1" applyAlignment="1" applyProtection="1">
      <alignment horizontal="center"/>
      <protection locked="0"/>
    </xf>
    <xf numFmtId="0" fontId="12" fillId="0" borderId="0" xfId="0" applyFont="1" applyAlignment="1">
      <alignment horizontal="left"/>
    </xf>
    <xf numFmtId="0" fontId="5" fillId="0" borderId="0" xfId="0" applyFont="1" applyAlignment="1">
      <alignment horizontal="left" wrapText="1"/>
    </xf>
    <xf numFmtId="0" fontId="3" fillId="0" borderId="9" xfId="0" applyFont="1" applyBorder="1" applyAlignment="1">
      <alignment horizontal="center"/>
    </xf>
    <xf numFmtId="165" fontId="5" fillId="0" borderId="0" xfId="0" applyNumberFormat="1" applyFont="1" applyAlignment="1">
      <alignment horizontal="right"/>
    </xf>
    <xf numFmtId="2" fontId="3" fillId="0" borderId="0" xfId="0" applyNumberFormat="1" applyFont="1" applyAlignment="1">
      <alignment horizontal="right"/>
    </xf>
    <xf numFmtId="4" fontId="3" fillId="0" borderId="0" xfId="0" applyNumberFormat="1" applyFont="1" applyAlignment="1">
      <alignment horizontal="right"/>
    </xf>
    <xf numFmtId="0" fontId="6" fillId="0" borderId="0" xfId="0" applyFont="1" applyAlignment="1">
      <alignment horizontal="left" vertical="top"/>
    </xf>
    <xf numFmtId="0" fontId="6" fillId="0" borderId="0" xfId="0" applyFont="1" applyAlignment="1">
      <alignment horizontal="center" vertical="top"/>
    </xf>
    <xf numFmtId="1" fontId="3" fillId="0" borderId="61" xfId="0" applyNumberFormat="1" applyFont="1" applyBorder="1" applyAlignment="1" applyProtection="1">
      <alignment horizontal="center"/>
      <protection locked="0"/>
    </xf>
    <xf numFmtId="49" fontId="3" fillId="0" borderId="61" xfId="0" applyNumberFormat="1" applyFont="1" applyBorder="1" applyAlignment="1" applyProtection="1">
      <alignment horizontal="center" wrapText="1"/>
      <protection locked="0"/>
    </xf>
    <xf numFmtId="0" fontId="10" fillId="3" borderId="36" xfId="0" applyFont="1" applyFill="1" applyBorder="1" applyAlignment="1">
      <alignment horizontal="center"/>
    </xf>
    <xf numFmtId="49" fontId="3" fillId="0" borderId="0" xfId="0" applyNumberFormat="1" applyFont="1"/>
    <xf numFmtId="49" fontId="3" fillId="0" borderId="5" xfId="0" applyNumberFormat="1" applyFont="1" applyBorder="1" applyAlignment="1" applyProtection="1">
      <alignment horizontal="left"/>
      <protection locked="0"/>
    </xf>
    <xf numFmtId="10" fontId="3" fillId="0" borderId="9" xfId="4" applyNumberFormat="1" applyFont="1" applyFill="1" applyBorder="1" applyAlignment="1" applyProtection="1">
      <alignment horizontal="right"/>
      <protection locked="0"/>
    </xf>
    <xf numFmtId="2" fontId="3" fillId="0" borderId="1" xfId="0" applyNumberFormat="1" applyFont="1" applyBorder="1" applyAlignment="1" applyProtection="1">
      <alignment horizontal="center"/>
      <protection locked="0"/>
    </xf>
    <xf numFmtId="165" fontId="3" fillId="0" borderId="9" xfId="0" applyNumberFormat="1" applyFont="1" applyBorder="1" applyAlignment="1" applyProtection="1">
      <alignment horizontal="right" vertical="center"/>
      <protection locked="0"/>
    </xf>
    <xf numFmtId="10" fontId="3" fillId="0" borderId="5" xfId="4" applyNumberFormat="1" applyFont="1" applyBorder="1" applyAlignment="1" applyProtection="1">
      <alignment horizontal="center"/>
      <protection locked="0"/>
    </xf>
    <xf numFmtId="0" fontId="3" fillId="0" borderId="57" xfId="0" applyFont="1" applyBorder="1" applyAlignment="1" applyProtection="1">
      <alignment horizontal="center"/>
      <protection locked="0"/>
    </xf>
    <xf numFmtId="0" fontId="39" fillId="3" borderId="23" xfId="0" applyFont="1" applyFill="1" applyBorder="1" applyAlignment="1">
      <alignment horizontal="left"/>
    </xf>
    <xf numFmtId="0" fontId="39" fillId="3" borderId="48" xfId="0" applyFont="1" applyFill="1" applyBorder="1" applyAlignment="1">
      <alignment horizontal="left"/>
    </xf>
    <xf numFmtId="0" fontId="39" fillId="3" borderId="14" xfId="0" applyFont="1" applyFill="1" applyBorder="1" applyAlignment="1">
      <alignment horizontal="left"/>
    </xf>
    <xf numFmtId="0" fontId="39" fillId="3" borderId="46" xfId="0" applyFont="1" applyFill="1" applyBorder="1" applyAlignment="1">
      <alignment horizontal="left"/>
    </xf>
    <xf numFmtId="0" fontId="39" fillId="3" borderId="86" xfId="0" applyFont="1" applyFill="1" applyBorder="1" applyAlignment="1">
      <alignment horizontal="left"/>
    </xf>
    <xf numFmtId="0" fontId="40" fillId="3" borderId="86" xfId="0" applyFont="1" applyFill="1" applyBorder="1" applyAlignment="1">
      <alignment horizontal="left"/>
    </xf>
    <xf numFmtId="0" fontId="40" fillId="3" borderId="40" xfId="0" applyFont="1" applyFill="1" applyBorder="1" applyAlignment="1">
      <alignment horizontal="left"/>
    </xf>
    <xf numFmtId="0" fontId="39" fillId="3" borderId="41" xfId="0" applyFont="1" applyFill="1" applyBorder="1" applyAlignment="1">
      <alignment horizontal="right"/>
    </xf>
    <xf numFmtId="0" fontId="39" fillId="3" borderId="40" xfId="0" applyFont="1" applyFill="1" applyBorder="1" applyAlignment="1">
      <alignment horizontal="left"/>
    </xf>
    <xf numFmtId="0" fontId="41" fillId="0" borderId="0" xfId="0" applyFont="1" applyAlignment="1">
      <alignment horizontal="left"/>
    </xf>
    <xf numFmtId="9" fontId="3" fillId="0" borderId="0" xfId="0" applyNumberFormat="1" applyFont="1" applyAlignment="1">
      <alignment horizontal="center"/>
    </xf>
    <xf numFmtId="4" fontId="3" fillId="0" borderId="16" xfId="0" applyNumberFormat="1" applyFont="1" applyBorder="1" applyAlignment="1">
      <alignment horizontal="right"/>
    </xf>
    <xf numFmtId="4" fontId="3" fillId="0" borderId="24" xfId="0" applyNumberFormat="1" applyFont="1" applyBorder="1" applyAlignment="1">
      <alignment horizontal="right"/>
    </xf>
    <xf numFmtId="165" fontId="5" fillId="0" borderId="44" xfId="0" applyNumberFormat="1" applyFont="1" applyBorder="1" applyAlignment="1">
      <alignment horizontal="right"/>
    </xf>
    <xf numFmtId="165" fontId="5" fillId="3" borderId="9" xfId="0" applyNumberFormat="1" applyFont="1" applyFill="1" applyBorder="1" applyAlignment="1">
      <alignment horizontal="right"/>
    </xf>
    <xf numFmtId="165" fontId="5" fillId="3" borderId="46" xfId="0" quotePrefix="1" applyNumberFormat="1" applyFont="1" applyFill="1" applyBorder="1" applyAlignment="1">
      <alignment horizontal="right"/>
    </xf>
    <xf numFmtId="165" fontId="5" fillId="3" borderId="9" xfId="0" quotePrefix="1" applyNumberFormat="1" applyFont="1" applyFill="1" applyBorder="1" applyAlignment="1">
      <alignment horizontal="right"/>
    </xf>
    <xf numFmtId="165" fontId="5" fillId="3" borderId="49" xfId="0" quotePrefix="1" applyNumberFormat="1" applyFont="1" applyFill="1" applyBorder="1" applyAlignment="1">
      <alignment horizontal="right"/>
    </xf>
    <xf numFmtId="165" fontId="5" fillId="3" borderId="46" xfId="0" applyNumberFormat="1" applyFont="1" applyFill="1" applyBorder="1" applyAlignment="1">
      <alignment horizontal="right"/>
    </xf>
    <xf numFmtId="165" fontId="5" fillId="3" borderId="49" xfId="0" applyNumberFormat="1" applyFont="1" applyFill="1" applyBorder="1" applyAlignment="1">
      <alignment horizontal="right"/>
    </xf>
    <xf numFmtId="4" fontId="5" fillId="3" borderId="46" xfId="0" quotePrefix="1" applyNumberFormat="1" applyFont="1" applyFill="1" applyBorder="1" applyAlignment="1">
      <alignment horizontal="right"/>
    </xf>
    <xf numFmtId="4" fontId="5" fillId="3" borderId="9" xfId="0" quotePrefix="1" applyNumberFormat="1" applyFont="1" applyFill="1" applyBorder="1" applyAlignment="1">
      <alignment horizontal="right"/>
    </xf>
    <xf numFmtId="4" fontId="5" fillId="3" borderId="49" xfId="0" quotePrefix="1" applyNumberFormat="1" applyFont="1" applyFill="1" applyBorder="1" applyAlignment="1">
      <alignment horizontal="right"/>
    </xf>
    <xf numFmtId="165" fontId="5" fillId="3" borderId="8" xfId="0" applyNumberFormat="1" applyFont="1" applyFill="1" applyBorder="1" applyAlignment="1">
      <alignment horizontal="right"/>
    </xf>
    <xf numFmtId="165" fontId="5" fillId="3" borderId="13" xfId="0" applyNumberFormat="1" applyFont="1" applyFill="1" applyBorder="1" applyAlignment="1">
      <alignment horizontal="right"/>
    </xf>
    <xf numFmtId="165" fontId="5" fillId="3" borderId="42" xfId="0" applyNumberFormat="1" applyFont="1" applyFill="1" applyBorder="1" applyAlignment="1">
      <alignment horizontal="right"/>
    </xf>
    <xf numFmtId="165" fontId="5" fillId="3" borderId="53" xfId="0" applyNumberFormat="1" applyFont="1" applyFill="1" applyBorder="1" applyAlignment="1">
      <alignment horizontal="right"/>
    </xf>
    <xf numFmtId="165" fontId="5" fillId="3" borderId="90" xfId="0" applyNumberFormat="1" applyFont="1" applyFill="1" applyBorder="1" applyAlignment="1">
      <alignment horizontal="right"/>
    </xf>
    <xf numFmtId="165" fontId="5" fillId="3" borderId="54" xfId="0" applyNumberFormat="1" applyFont="1" applyFill="1" applyBorder="1" applyAlignment="1">
      <alignment horizontal="right"/>
    </xf>
    <xf numFmtId="5" fontId="3" fillId="3" borderId="79" xfId="11" applyNumberFormat="1" applyFont="1" applyFill="1" applyBorder="1" applyAlignment="1">
      <alignment horizontal="right"/>
    </xf>
    <xf numFmtId="5" fontId="3" fillId="3" borderId="8" xfId="11" applyNumberFormat="1" applyFont="1" applyFill="1" applyBorder="1" applyAlignment="1">
      <alignment horizontal="right"/>
    </xf>
    <xf numFmtId="0" fontId="3" fillId="0" borderId="1" xfId="0" applyFont="1" applyBorder="1" applyAlignment="1" applyProtection="1">
      <alignment horizontal="right"/>
      <protection locked="0"/>
    </xf>
    <xf numFmtId="0" fontId="3" fillId="0" borderId="5" xfId="0" applyFont="1" applyBorder="1" applyAlignment="1" applyProtection="1">
      <alignment horizontal="right"/>
      <protection locked="0"/>
    </xf>
    <xf numFmtId="165" fontId="3" fillId="0" borderId="1" xfId="0" applyNumberFormat="1" applyFont="1" applyBorder="1" applyAlignment="1">
      <alignment horizontal="right"/>
    </xf>
    <xf numFmtId="5" fontId="3" fillId="3" borderId="8" xfId="11" applyNumberFormat="1" applyFont="1" applyFill="1" applyBorder="1" applyAlignment="1">
      <alignment horizontal="left"/>
    </xf>
    <xf numFmtId="0" fontId="3" fillId="3" borderId="55" xfId="11" applyFont="1" applyFill="1" applyBorder="1" applyAlignment="1">
      <alignment horizontal="right"/>
    </xf>
    <xf numFmtId="0" fontId="3" fillId="3" borderId="8" xfId="11" applyFont="1" applyFill="1" applyBorder="1" applyAlignment="1">
      <alignment horizontal="right"/>
    </xf>
    <xf numFmtId="0" fontId="3" fillId="3" borderId="8" xfId="11" applyFont="1" applyFill="1" applyBorder="1" applyAlignment="1">
      <alignment horizontal="left"/>
    </xf>
    <xf numFmtId="165" fontId="3" fillId="0" borderId="1" xfId="0" applyNumberFormat="1" applyFont="1" applyBorder="1"/>
    <xf numFmtId="165" fontId="3" fillId="0" borderId="5" xfId="0" applyNumberFormat="1" applyFont="1" applyBorder="1" applyAlignment="1" applyProtection="1">
      <alignment horizontal="right"/>
      <protection locked="0"/>
    </xf>
    <xf numFmtId="0" fontId="3" fillId="0" borderId="1" xfId="0" applyFont="1" applyBorder="1" applyAlignment="1" applyProtection="1">
      <alignment horizontal="left"/>
      <protection locked="0"/>
    </xf>
    <xf numFmtId="0" fontId="3" fillId="0" borderId="5" xfId="0" applyFont="1" applyBorder="1" applyAlignment="1" applyProtection="1">
      <alignment horizontal="left"/>
      <protection locked="0"/>
    </xf>
    <xf numFmtId="49" fontId="3" fillId="0" borderId="5" xfId="0" applyNumberFormat="1" applyFont="1" applyBorder="1" applyAlignment="1" applyProtection="1">
      <alignment horizontal="center"/>
      <protection locked="0"/>
    </xf>
    <xf numFmtId="49" fontId="3" fillId="0" borderId="1" xfId="0" applyNumberFormat="1" applyFont="1" applyBorder="1" applyAlignment="1" applyProtection="1">
      <alignment horizontal="center"/>
      <protection locked="0"/>
    </xf>
    <xf numFmtId="0" fontId="3" fillId="0" borderId="1" xfId="11" applyFont="1" applyBorder="1" applyAlignment="1">
      <alignment horizontal="left"/>
    </xf>
    <xf numFmtId="0" fontId="3" fillId="0" borderId="0" xfId="0" applyFont="1" applyAlignment="1">
      <alignment horizontal="left" vertical="top" wrapText="1"/>
    </xf>
    <xf numFmtId="0" fontId="3" fillId="0" borderId="0" xfId="0" applyFont="1" applyAlignment="1">
      <alignment horizontal="left" wrapText="1"/>
    </xf>
    <xf numFmtId="0" fontId="3" fillId="0" borderId="0" xfId="11" applyFont="1" applyAlignment="1">
      <alignment horizontal="left" vertical="top"/>
    </xf>
    <xf numFmtId="0" fontId="3" fillId="0" borderId="0" xfId="0" applyFont="1" applyAlignment="1">
      <alignment horizontal="centerContinuous"/>
    </xf>
    <xf numFmtId="0" fontId="9" fillId="0" borderId="0" xfId="0" applyFont="1"/>
    <xf numFmtId="0" fontId="9" fillId="0" borderId="0" xfId="0" applyFont="1" applyAlignment="1">
      <alignment horizontal="right"/>
    </xf>
    <xf numFmtId="0" fontId="3" fillId="0" borderId="2" xfId="0" applyFont="1" applyBorder="1"/>
    <xf numFmtId="0" fontId="3" fillId="0" borderId="1" xfId="0" applyFont="1" applyBorder="1"/>
    <xf numFmtId="0" fontId="3" fillId="0" borderId="3" xfId="0" applyFont="1" applyBorder="1"/>
    <xf numFmtId="14" fontId="5" fillId="0" borderId="0" xfId="0" applyNumberFormat="1" applyFont="1" applyAlignment="1">
      <alignment horizontal="center"/>
    </xf>
    <xf numFmtId="14" fontId="3" fillId="0" borderId="1" xfId="0" applyNumberFormat="1" applyFont="1" applyBorder="1" applyAlignment="1">
      <alignment horizontal="left"/>
    </xf>
    <xf numFmtId="0" fontId="6" fillId="0" borderId="0" xfId="0" applyFont="1"/>
    <xf numFmtId="0" fontId="2" fillId="0" borderId="0" xfId="0" applyFont="1"/>
    <xf numFmtId="0" fontId="19" fillId="0" borderId="0" xfId="0" applyFont="1"/>
    <xf numFmtId="49" fontId="5" fillId="0" borderId="0" xfId="0" applyNumberFormat="1" applyFont="1" applyAlignment="1">
      <alignment horizontal="center"/>
    </xf>
    <xf numFmtId="0" fontId="3" fillId="0" borderId="0" xfId="0" applyFont="1" applyAlignment="1">
      <alignment horizontal="left" vertical="center"/>
    </xf>
    <xf numFmtId="0" fontId="5" fillId="0" borderId="1" xfId="0" applyFont="1" applyBorder="1" applyAlignment="1">
      <alignment horizontal="center"/>
    </xf>
    <xf numFmtId="0" fontId="35" fillId="0" borderId="0" xfId="0" applyFont="1" applyAlignment="1">
      <alignment horizontal="center"/>
    </xf>
    <xf numFmtId="0" fontId="3" fillId="0" borderId="0" xfId="0" applyFont="1" applyAlignment="1">
      <alignment horizontal="left" vertical="top"/>
    </xf>
    <xf numFmtId="0" fontId="28" fillId="0" borderId="0" xfId="10" applyBorder="1" applyAlignment="1" applyProtection="1">
      <alignment horizontal="left"/>
    </xf>
    <xf numFmtId="0" fontId="2" fillId="0" borderId="0" xfId="0" applyFont="1" applyAlignment="1">
      <alignment horizontal="left"/>
    </xf>
    <xf numFmtId="0" fontId="7" fillId="0" borderId="0" xfId="0" applyFont="1"/>
    <xf numFmtId="0" fontId="34" fillId="0" borderId="0" xfId="0" applyFont="1"/>
    <xf numFmtId="49" fontId="3" fillId="0" borderId="5" xfId="0" applyNumberFormat="1" applyFont="1" applyBorder="1" applyAlignment="1" applyProtection="1">
      <alignment horizontal="justify" vertical="justify" wrapText="1"/>
      <protection locked="0"/>
    </xf>
    <xf numFmtId="10" fontId="3" fillId="0" borderId="1" xfId="4" applyNumberFormat="1" applyFont="1" applyBorder="1" applyAlignment="1" applyProtection="1">
      <alignment horizontal="center" wrapText="1"/>
      <protection locked="0"/>
    </xf>
    <xf numFmtId="0" fontId="12" fillId="0" borderId="0" xfId="0" applyFont="1"/>
    <xf numFmtId="165" fontId="3" fillId="0" borderId="0" xfId="0" applyNumberFormat="1" applyFont="1" applyAlignment="1">
      <alignment horizontal="left"/>
    </xf>
    <xf numFmtId="3" fontId="3" fillId="0" borderId="0" xfId="0" applyNumberFormat="1" applyFont="1" applyAlignment="1">
      <alignment horizontal="left"/>
    </xf>
    <xf numFmtId="0" fontId="6" fillId="0" borderId="0" xfId="0" applyFont="1" applyAlignment="1">
      <alignment horizontal="left"/>
    </xf>
    <xf numFmtId="0" fontId="6" fillId="0" borderId="0" xfId="0" applyFont="1" applyAlignment="1">
      <alignment horizontal="center"/>
    </xf>
    <xf numFmtId="0" fontId="3" fillId="0" borderId="2" xfId="0" applyFont="1" applyBorder="1" applyAlignment="1">
      <alignment horizontal="center"/>
    </xf>
    <xf numFmtId="0" fontId="2" fillId="0" borderId="0" xfId="3" applyFont="1" applyAlignment="1">
      <alignment vertical="top"/>
    </xf>
    <xf numFmtId="0" fontId="3" fillId="0" borderId="0" xfId="0" applyFont="1" applyAlignment="1">
      <alignment horizontal="center" vertical="top"/>
    </xf>
    <xf numFmtId="0" fontId="3" fillId="0" borderId="0" xfId="3" applyFont="1"/>
    <xf numFmtId="0" fontId="3" fillId="0" borderId="0" xfId="3" applyFont="1" applyAlignment="1">
      <alignment horizontal="left"/>
    </xf>
    <xf numFmtId="0" fontId="3" fillId="0" borderId="0" xfId="3" applyFont="1" applyAlignment="1">
      <alignment horizontal="left" wrapText="1"/>
    </xf>
    <xf numFmtId="0" fontId="3" fillId="0" borderId="0" xfId="3" applyFont="1" applyAlignment="1">
      <alignment horizontal="right"/>
    </xf>
    <xf numFmtId="0" fontId="3" fillId="0" borderId="0" xfId="3" applyFont="1" applyAlignment="1">
      <alignment vertical="top"/>
    </xf>
    <xf numFmtId="0" fontId="7" fillId="0" borderId="0" xfId="0" applyFont="1" applyAlignment="1">
      <alignment horizontal="left" vertical="top" wrapText="1"/>
    </xf>
    <xf numFmtId="0" fontId="6" fillId="0" borderId="0" xfId="0" applyFont="1" applyAlignment="1">
      <alignment horizontal="right"/>
    </xf>
    <xf numFmtId="38" fontId="3" fillId="0" borderId="0" xfId="1" applyNumberFormat="1" applyFont="1" applyBorder="1" applyAlignment="1" applyProtection="1">
      <alignment horizontal="center"/>
    </xf>
    <xf numFmtId="3" fontId="3" fillId="0" borderId="0" xfId="0" applyNumberFormat="1" applyFont="1" applyAlignment="1">
      <alignment horizontal="center"/>
    </xf>
    <xf numFmtId="165" fontId="3" fillId="3" borderId="5" xfId="0" applyNumberFormat="1" applyFont="1" applyFill="1" applyBorder="1" applyAlignment="1">
      <alignment horizontal="right"/>
    </xf>
    <xf numFmtId="38" fontId="3" fillId="0" borderId="0" xfId="1" applyNumberFormat="1" applyFont="1" applyBorder="1" applyAlignment="1" applyProtection="1"/>
    <xf numFmtId="173" fontId="3" fillId="3" borderId="5" xfId="0" applyNumberFormat="1" applyFont="1" applyFill="1" applyBorder="1" applyAlignment="1">
      <alignment horizontal="right"/>
    </xf>
    <xf numFmtId="168" fontId="3" fillId="0" borderId="0" xfId="0" applyNumberFormat="1" applyFont="1" applyAlignment="1">
      <alignment horizontal="center"/>
    </xf>
    <xf numFmtId="164" fontId="3" fillId="3" borderId="5" xfId="0" applyNumberFormat="1" applyFont="1" applyFill="1" applyBorder="1" applyAlignment="1">
      <alignment horizontal="right"/>
    </xf>
    <xf numFmtId="3" fontId="3" fillId="0" borderId="0" xfId="1" applyNumberFormat="1" applyFont="1" applyBorder="1" applyAlignment="1" applyProtection="1">
      <alignment horizontal="center"/>
    </xf>
    <xf numFmtId="164" fontId="3" fillId="0" borderId="0" xfId="1" applyNumberFormat="1" applyFont="1" applyBorder="1" applyAlignment="1" applyProtection="1">
      <alignment horizontal="right"/>
    </xf>
    <xf numFmtId="10" fontId="3" fillId="0" borderId="0" xfId="0" applyNumberFormat="1" applyFont="1" applyAlignment="1">
      <alignment horizontal="right"/>
    </xf>
    <xf numFmtId="49" fontId="3" fillId="0" borderId="0" xfId="0" applyNumberFormat="1" applyFont="1" applyAlignment="1">
      <alignment horizontal="left" wrapText="1"/>
    </xf>
    <xf numFmtId="10" fontId="3" fillId="0" borderId="1" xfId="4" applyNumberFormat="1" applyFont="1" applyBorder="1" applyProtection="1">
      <protection locked="0"/>
    </xf>
    <xf numFmtId="0" fontId="3" fillId="0" borderId="5" xfId="0" applyFont="1" applyBorder="1" applyProtection="1">
      <protection locked="0"/>
    </xf>
    <xf numFmtId="0" fontId="3" fillId="3" borderId="65" xfId="0" applyFont="1" applyFill="1" applyBorder="1"/>
    <xf numFmtId="0" fontId="12" fillId="3" borderId="66" xfId="0" applyFont="1" applyFill="1" applyBorder="1" applyAlignment="1">
      <alignment vertical="top"/>
    </xf>
    <xf numFmtId="0" fontId="3" fillId="3" borderId="66" xfId="0" applyFont="1" applyFill="1" applyBorder="1"/>
    <xf numFmtId="0" fontId="3" fillId="3" borderId="66" xfId="0" applyFont="1" applyFill="1" applyBorder="1" applyAlignment="1">
      <alignment horizontal="center" wrapText="1"/>
    </xf>
    <xf numFmtId="0" fontId="7" fillId="3" borderId="66" xfId="0" applyFont="1" applyFill="1" applyBorder="1" applyAlignment="1">
      <alignment horizontal="left"/>
    </xf>
    <xf numFmtId="0" fontId="3" fillId="3" borderId="66" xfId="0" applyFont="1" applyFill="1" applyBorder="1" applyAlignment="1">
      <alignment horizontal="right"/>
    </xf>
    <xf numFmtId="0" fontId="3" fillId="3" borderId="66" xfId="0" applyFont="1" applyFill="1" applyBorder="1" applyAlignment="1">
      <alignment horizontal="center"/>
    </xf>
    <xf numFmtId="0" fontId="3" fillId="3" borderId="67" xfId="0" applyFont="1" applyFill="1" applyBorder="1"/>
    <xf numFmtId="0" fontId="3" fillId="3" borderId="68" xfId="0" applyFont="1" applyFill="1" applyBorder="1"/>
    <xf numFmtId="0" fontId="12" fillId="3" borderId="0" xfId="0" applyFont="1" applyFill="1" applyAlignment="1">
      <alignment vertical="top"/>
    </xf>
    <xf numFmtId="0" fontId="3" fillId="3" borderId="0" xfId="0" applyFont="1" applyFill="1"/>
    <xf numFmtId="0" fontId="3" fillId="3" borderId="0" xfId="0" applyFont="1" applyFill="1" applyAlignment="1">
      <alignment horizontal="center" wrapText="1"/>
    </xf>
    <xf numFmtId="0" fontId="7" fillId="3" borderId="0" xfId="0" applyFont="1" applyFill="1" applyAlignment="1">
      <alignment horizontal="left"/>
    </xf>
    <xf numFmtId="0" fontId="6" fillId="3" borderId="0" xfId="0" applyFont="1" applyFill="1" applyAlignment="1">
      <alignment horizontal="center" wrapText="1"/>
    </xf>
    <xf numFmtId="0" fontId="6" fillId="3" borderId="0" xfId="0" applyFont="1" applyFill="1"/>
    <xf numFmtId="0" fontId="3" fillId="3" borderId="0" xfId="0" applyFont="1" applyFill="1" applyAlignment="1">
      <alignment horizontal="center"/>
    </xf>
    <xf numFmtId="1" fontId="3" fillId="3" borderId="1" xfId="0" applyNumberFormat="1" applyFont="1" applyFill="1" applyBorder="1" applyAlignment="1">
      <alignment horizontal="right"/>
    </xf>
    <xf numFmtId="3" fontId="3" fillId="3" borderId="1" xfId="0" applyNumberFormat="1" applyFont="1" applyFill="1" applyBorder="1" applyAlignment="1">
      <alignment horizontal="right"/>
    </xf>
    <xf numFmtId="0" fontId="7" fillId="3" borderId="0" xfId="0" applyFont="1" applyFill="1" applyAlignment="1">
      <alignment horizontal="right"/>
    </xf>
    <xf numFmtId="0" fontId="5" fillId="3" borderId="69" xfId="0" applyFont="1" applyFill="1" applyBorder="1" applyAlignment="1">
      <alignment horizontal="center" vertical="top" wrapText="1"/>
    </xf>
    <xf numFmtId="1" fontId="3" fillId="3" borderId="5" xfId="0" applyNumberFormat="1" applyFont="1" applyFill="1" applyBorder="1" applyAlignment="1">
      <alignment horizontal="right"/>
    </xf>
    <xf numFmtId="3" fontId="3" fillId="3" borderId="5" xfId="0" applyNumberFormat="1" applyFont="1" applyFill="1" applyBorder="1" applyAlignment="1">
      <alignment horizontal="right"/>
    </xf>
    <xf numFmtId="0" fontId="3" fillId="3" borderId="0" xfId="0" applyFont="1" applyFill="1" applyAlignment="1">
      <alignment horizontal="left"/>
    </xf>
    <xf numFmtId="0" fontId="3" fillId="3" borderId="0" xfId="0" applyFont="1" applyFill="1" applyAlignment="1">
      <alignment horizontal="right"/>
    </xf>
    <xf numFmtId="0" fontId="3" fillId="3" borderId="69" xfId="0" applyFont="1" applyFill="1" applyBorder="1" applyAlignment="1">
      <alignment horizontal="right"/>
    </xf>
    <xf numFmtId="0" fontId="3" fillId="3" borderId="0" xfId="0" applyFont="1" applyFill="1" applyAlignment="1">
      <alignment horizontal="center" vertical="top"/>
    </xf>
    <xf numFmtId="1" fontId="3" fillId="3" borderId="5" xfId="0" applyNumberFormat="1" applyFont="1" applyFill="1" applyBorder="1" applyAlignment="1">
      <alignment horizontal="right" vertical="top"/>
    </xf>
    <xf numFmtId="0" fontId="3" fillId="3" borderId="69" xfId="0" applyFont="1" applyFill="1" applyBorder="1" applyAlignment="1">
      <alignment horizontal="left"/>
    </xf>
    <xf numFmtId="10" fontId="3" fillId="3" borderId="0" xfId="4" applyNumberFormat="1" applyFont="1" applyFill="1" applyBorder="1" applyAlignment="1" applyProtection="1">
      <alignment horizontal="center"/>
    </xf>
    <xf numFmtId="1" fontId="3" fillId="3" borderId="5" xfId="4" applyNumberFormat="1" applyFont="1" applyFill="1" applyBorder="1" applyAlignment="1" applyProtection="1">
      <alignment horizontal="right"/>
    </xf>
    <xf numFmtId="0" fontId="7" fillId="3" borderId="0" xfId="0" applyFont="1" applyFill="1" applyAlignment="1">
      <alignment horizontal="center"/>
    </xf>
    <xf numFmtId="1" fontId="3" fillId="3" borderId="69" xfId="0" applyNumberFormat="1" applyFont="1" applyFill="1" applyBorder="1" applyAlignment="1">
      <alignment horizontal="center"/>
    </xf>
    <xf numFmtId="1" fontId="3" fillId="3" borderId="36" xfId="0" applyNumberFormat="1" applyFont="1" applyFill="1" applyBorder="1" applyAlignment="1">
      <alignment horizontal="right"/>
    </xf>
    <xf numFmtId="3" fontId="3" fillId="3" borderId="36" xfId="0" applyNumberFormat="1" applyFont="1" applyFill="1" applyBorder="1" applyAlignment="1">
      <alignment horizontal="right"/>
    </xf>
    <xf numFmtId="0" fontId="3" fillId="3" borderId="69" xfId="0" applyFont="1" applyFill="1" applyBorder="1"/>
    <xf numFmtId="1" fontId="3" fillId="3" borderId="0" xfId="0" applyNumberFormat="1" applyFont="1" applyFill="1"/>
    <xf numFmtId="1" fontId="7" fillId="3" borderId="69" xfId="0" applyNumberFormat="1" applyFont="1" applyFill="1" applyBorder="1"/>
    <xf numFmtId="3" fontId="3" fillId="3" borderId="0" xfId="0" applyNumberFormat="1" applyFont="1" applyFill="1" applyAlignment="1">
      <alignment horizontal="right"/>
    </xf>
    <xf numFmtId="10" fontId="3" fillId="3" borderId="36" xfId="4" applyNumberFormat="1" applyFont="1" applyFill="1" applyBorder="1" applyAlignment="1" applyProtection="1">
      <alignment horizontal="right"/>
    </xf>
    <xf numFmtId="10" fontId="3" fillId="3" borderId="36" xfId="0" applyNumberFormat="1" applyFont="1" applyFill="1" applyBorder="1"/>
    <xf numFmtId="0" fontId="7" fillId="3" borderId="68" xfId="0" applyFont="1" applyFill="1" applyBorder="1" applyAlignment="1">
      <alignment horizontal="right"/>
    </xf>
    <xf numFmtId="0" fontId="3" fillId="3" borderId="69" xfId="0" applyFont="1" applyFill="1" applyBorder="1" applyAlignment="1">
      <alignment horizontal="center"/>
    </xf>
    <xf numFmtId="0" fontId="7" fillId="3" borderId="70" xfId="0" applyFont="1" applyFill="1" applyBorder="1" applyAlignment="1">
      <alignment horizontal="right"/>
    </xf>
    <xf numFmtId="0" fontId="7" fillId="3" borderId="36" xfId="0" applyFont="1" applyFill="1" applyBorder="1" applyAlignment="1">
      <alignment horizontal="right"/>
    </xf>
    <xf numFmtId="0" fontId="3" fillId="3" borderId="36" xfId="0" applyFont="1" applyFill="1" applyBorder="1"/>
    <xf numFmtId="0" fontId="3" fillId="3" borderId="71" xfId="0" applyFont="1" applyFill="1" applyBorder="1" applyAlignment="1">
      <alignment horizontal="center"/>
    </xf>
    <xf numFmtId="0" fontId="7" fillId="0" borderId="0" xfId="0" applyFont="1" applyAlignment="1">
      <alignment horizontal="right"/>
    </xf>
    <xf numFmtId="3" fontId="3" fillId="0" borderId="1" xfId="0" applyNumberFormat="1" applyFont="1" applyBorder="1" applyAlignment="1">
      <alignment horizontal="right"/>
    </xf>
    <xf numFmtId="3" fontId="3" fillId="3" borderId="42" xfId="0" applyNumberFormat="1" applyFont="1" applyFill="1" applyBorder="1" applyAlignment="1">
      <alignment horizontal="right"/>
    </xf>
    <xf numFmtId="0" fontId="3" fillId="0" borderId="0" xfId="0" applyFont="1" applyAlignment="1">
      <alignment horizontal="center" vertical="center"/>
    </xf>
    <xf numFmtId="0" fontId="2" fillId="0" borderId="0" xfId="0" applyFont="1" applyAlignment="1">
      <alignment horizontal="right"/>
    </xf>
    <xf numFmtId="0" fontId="2" fillId="5" borderId="0" xfId="0" applyFont="1" applyFill="1"/>
    <xf numFmtId="0" fontId="3" fillId="5" borderId="0" xfId="0" applyFont="1" applyFill="1"/>
    <xf numFmtId="49" fontId="3" fillId="0" borderId="0" xfId="0" applyNumberFormat="1" applyFont="1" applyAlignment="1">
      <alignment horizontal="center"/>
    </xf>
    <xf numFmtId="0" fontId="6" fillId="5" borderId="0" xfId="0" applyFont="1" applyFill="1" applyAlignment="1">
      <alignment vertical="top"/>
    </xf>
    <xf numFmtId="0" fontId="3" fillId="5" borderId="0" xfId="0" applyFont="1" applyFill="1" applyAlignment="1">
      <alignment vertical="top"/>
    </xf>
    <xf numFmtId="0" fontId="3" fillId="5" borderId="0" xfId="0" applyFont="1" applyFill="1" applyAlignment="1">
      <alignment horizontal="left"/>
    </xf>
    <xf numFmtId="0" fontId="4" fillId="5" borderId="0" xfId="0" applyFont="1" applyFill="1" applyAlignment="1">
      <alignment vertical="top"/>
    </xf>
    <xf numFmtId="0" fontId="4" fillId="5" borderId="0" xfId="0" applyFont="1" applyFill="1"/>
    <xf numFmtId="0" fontId="5" fillId="0" borderId="2" xfId="0" applyFont="1" applyBorder="1" applyAlignment="1">
      <alignment horizontal="center"/>
    </xf>
    <xf numFmtId="0" fontId="7" fillId="0" borderId="2" xfId="0" applyFont="1" applyBorder="1"/>
    <xf numFmtId="0" fontId="4" fillId="0" borderId="0" xfId="0" applyFont="1" applyAlignment="1">
      <alignment horizontal="right"/>
    </xf>
    <xf numFmtId="14" fontId="3" fillId="0" borderId="0" xfId="0" applyNumberFormat="1" applyFont="1" applyAlignment="1">
      <alignment horizontal="center"/>
    </xf>
    <xf numFmtId="0" fontId="16" fillId="0" borderId="0" xfId="0" applyFont="1" applyAlignment="1">
      <alignment horizontal="centerContinuous"/>
    </xf>
    <xf numFmtId="0" fontId="3" fillId="0" borderId="45" xfId="0" applyFont="1" applyBorder="1" applyAlignment="1">
      <alignment horizontal="centerContinuous"/>
    </xf>
    <xf numFmtId="0" fontId="3" fillId="0" borderId="45" xfId="0" applyFont="1" applyBorder="1"/>
    <xf numFmtId="0" fontId="5" fillId="0" borderId="8" xfId="0" applyFont="1" applyBorder="1" applyAlignment="1">
      <alignment horizontal="center" vertical="center" wrapText="1"/>
    </xf>
    <xf numFmtId="0" fontId="5" fillId="0" borderId="0" xfId="0" applyFont="1" applyAlignment="1">
      <alignment horizontal="center" vertical="center" wrapText="1"/>
    </xf>
    <xf numFmtId="0" fontId="3" fillId="0" borderId="29" xfId="0" applyFont="1" applyBorder="1" applyAlignment="1">
      <alignment horizontal="right"/>
    </xf>
    <xf numFmtId="0" fontId="3" fillId="0" borderId="21" xfId="0" applyFont="1" applyBorder="1" applyAlignment="1">
      <alignment horizontal="right"/>
    </xf>
    <xf numFmtId="0" fontId="3" fillId="0" borderId="18" xfId="0" applyFont="1" applyBorder="1"/>
    <xf numFmtId="0" fontId="5" fillId="0" borderId="48" xfId="0" applyFont="1" applyBorder="1" applyAlignment="1">
      <alignment horizontal="right"/>
    </xf>
    <xf numFmtId="3" fontId="3" fillId="0" borderId="22" xfId="0" applyNumberFormat="1" applyFont="1" applyBorder="1" applyAlignment="1">
      <alignment horizontal="right"/>
    </xf>
    <xf numFmtId="3" fontId="3" fillId="0" borderId="5" xfId="0" applyNumberFormat="1" applyFont="1" applyBorder="1" applyAlignment="1">
      <alignment horizontal="right"/>
    </xf>
    <xf numFmtId="0" fontId="3" fillId="0" borderId="20" xfId="0" applyFont="1" applyBorder="1"/>
    <xf numFmtId="3" fontId="3" fillId="0" borderId="34" xfId="0" applyNumberFormat="1" applyFont="1" applyBorder="1"/>
    <xf numFmtId="3" fontId="3" fillId="0" borderId="48" xfId="0" applyNumberFormat="1" applyFont="1" applyBorder="1"/>
    <xf numFmtId="3" fontId="3" fillId="0" borderId="19" xfId="0" applyNumberFormat="1" applyFont="1" applyBorder="1" applyAlignment="1">
      <alignment horizontal="right"/>
    </xf>
    <xf numFmtId="3" fontId="3" fillId="0" borderId="3" xfId="0" applyNumberFormat="1" applyFont="1" applyBorder="1" applyAlignment="1">
      <alignment horizontal="right"/>
    </xf>
    <xf numFmtId="49" fontId="3" fillId="0" borderId="0" xfId="0" applyNumberFormat="1" applyFont="1" applyAlignment="1">
      <alignment horizontal="right"/>
    </xf>
    <xf numFmtId="4" fontId="3" fillId="0" borderId="19" xfId="0" applyNumberFormat="1" applyFont="1" applyBorder="1" applyAlignment="1">
      <alignment horizontal="right"/>
    </xf>
    <xf numFmtId="4" fontId="3" fillId="0" borderId="5" xfId="0" applyNumberFormat="1" applyFont="1" applyBorder="1" applyAlignment="1">
      <alignment horizontal="right"/>
    </xf>
    <xf numFmtId="0" fontId="5" fillId="0" borderId="0" xfId="0" applyFont="1" applyAlignment="1">
      <alignment horizontal="left" vertical="center" wrapText="1"/>
    </xf>
    <xf numFmtId="4" fontId="3" fillId="0" borderId="0" xfId="0" applyNumberFormat="1" applyFont="1" applyAlignment="1">
      <alignment vertical="center"/>
    </xf>
    <xf numFmtId="4" fontId="3" fillId="0" borderId="22" xfId="0" applyNumberFormat="1" applyFont="1" applyBorder="1" applyAlignment="1">
      <alignment horizontal="right"/>
    </xf>
    <xf numFmtId="165" fontId="5" fillId="0" borderId="35" xfId="0" applyNumberFormat="1" applyFont="1" applyBorder="1" applyAlignment="1">
      <alignment horizontal="right"/>
    </xf>
    <xf numFmtId="0" fontId="3" fillId="0" borderId="44" xfId="0" applyFont="1" applyBorder="1"/>
    <xf numFmtId="0" fontId="25" fillId="0" borderId="0" xfId="0" applyFont="1"/>
    <xf numFmtId="0" fontId="11" fillId="0" borderId="0" xfId="0" applyFont="1" applyAlignment="1">
      <alignment horizontal="right"/>
    </xf>
    <xf numFmtId="4" fontId="3" fillId="0" borderId="46" xfId="0" quotePrefix="1" applyNumberFormat="1" applyFont="1" applyBorder="1" applyAlignment="1" applyProtection="1">
      <alignment horizontal="right"/>
      <protection locked="0"/>
    </xf>
    <xf numFmtId="165" fontId="3" fillId="0" borderId="46" xfId="0" quotePrefix="1" applyNumberFormat="1" applyFont="1" applyBorder="1" applyAlignment="1" applyProtection="1">
      <alignment horizontal="right"/>
      <protection locked="0"/>
    </xf>
    <xf numFmtId="3" fontId="3" fillId="0" borderId="9" xfId="0" quotePrefix="1" applyNumberFormat="1" applyFont="1" applyBorder="1" applyAlignment="1" applyProtection="1">
      <alignment horizontal="right"/>
      <protection locked="0"/>
    </xf>
    <xf numFmtId="3" fontId="3" fillId="0" borderId="49" xfId="0" quotePrefix="1" applyNumberFormat="1" applyFont="1" applyBorder="1" applyAlignment="1" applyProtection="1">
      <alignment horizontal="right"/>
      <protection locked="0"/>
    </xf>
    <xf numFmtId="165" fontId="3" fillId="0" borderId="9" xfId="0" quotePrefix="1" applyNumberFormat="1" applyFont="1" applyBorder="1" applyAlignment="1" applyProtection="1">
      <alignment horizontal="right"/>
      <protection locked="0"/>
    </xf>
    <xf numFmtId="4" fontId="3" fillId="0" borderId="9" xfId="0" quotePrefix="1" applyNumberFormat="1" applyFont="1" applyBorder="1" applyAlignment="1" applyProtection="1">
      <alignment horizontal="right"/>
      <protection locked="0"/>
    </xf>
    <xf numFmtId="4" fontId="3" fillId="0" borderId="49" xfId="0" quotePrefix="1" applyNumberFormat="1" applyFont="1" applyBorder="1" applyAlignment="1" applyProtection="1">
      <alignment horizontal="right"/>
      <protection locked="0"/>
    </xf>
    <xf numFmtId="0" fontId="9" fillId="0" borderId="0" xfId="0" applyFont="1" applyAlignment="1">
      <alignment horizontal="left"/>
    </xf>
    <xf numFmtId="9" fontId="5" fillId="0" borderId="45" xfId="0" applyNumberFormat="1" applyFont="1" applyBorder="1" applyAlignment="1">
      <alignment horizontal="center"/>
    </xf>
    <xf numFmtId="0" fontId="5" fillId="0" borderId="35" xfId="0" applyFont="1" applyBorder="1" applyAlignment="1">
      <alignment horizontal="center"/>
    </xf>
    <xf numFmtId="0" fontId="5" fillId="0" borderId="1" xfId="0" applyFont="1" applyBorder="1" applyAlignment="1">
      <alignment horizontal="left"/>
    </xf>
    <xf numFmtId="0" fontId="5" fillId="0" borderId="1" xfId="0" applyFont="1" applyBorder="1"/>
    <xf numFmtId="0" fontId="5" fillId="0" borderId="44" xfId="0" applyFont="1" applyBorder="1" applyAlignment="1">
      <alignment horizontal="center" vertical="center" wrapText="1"/>
    </xf>
    <xf numFmtId="0" fontId="3" fillId="0" borderId="21" xfId="0" applyFont="1" applyBorder="1"/>
    <xf numFmtId="0" fontId="3" fillId="0" borderId="30" xfId="0" applyFont="1" applyBorder="1"/>
    <xf numFmtId="165" fontId="3" fillId="0" borderId="0" xfId="0" applyNumberFormat="1" applyFont="1" applyAlignment="1">
      <alignment horizontal="right"/>
    </xf>
    <xf numFmtId="165" fontId="3" fillId="0" borderId="0" xfId="0" quotePrefix="1" applyNumberFormat="1" applyFont="1" applyAlignment="1">
      <alignment horizontal="right"/>
    </xf>
    <xf numFmtId="165" fontId="3" fillId="0" borderId="34" xfId="0" applyNumberFormat="1" applyFont="1" applyBorder="1" applyAlignment="1">
      <alignment horizontal="right"/>
    </xf>
    <xf numFmtId="4" fontId="3" fillId="0" borderId="88" xfId="0" applyNumberFormat="1" applyFont="1" applyBorder="1"/>
    <xf numFmtId="4" fontId="3" fillId="0" borderId="81" xfId="0" applyNumberFormat="1" applyFont="1" applyBorder="1"/>
    <xf numFmtId="0" fontId="4" fillId="0" borderId="0" xfId="0" applyFont="1" applyAlignment="1">
      <alignment horizontal="left"/>
    </xf>
    <xf numFmtId="4" fontId="3" fillId="0" borderId="89" xfId="0" applyNumberFormat="1" applyFont="1" applyBorder="1"/>
    <xf numFmtId="4" fontId="3" fillId="0" borderId="1" xfId="0" applyNumberFormat="1" applyFont="1" applyBorder="1"/>
    <xf numFmtId="4" fontId="3" fillId="0" borderId="37" xfId="0" applyNumberFormat="1" applyFont="1" applyBorder="1"/>
    <xf numFmtId="165" fontId="5" fillId="3" borderId="9" xfId="0" applyNumberFormat="1" applyFont="1" applyFill="1" applyBorder="1"/>
    <xf numFmtId="165" fontId="5" fillId="3" borderId="46" xfId="0" applyNumberFormat="1" applyFont="1" applyFill="1" applyBorder="1"/>
    <xf numFmtId="165" fontId="5" fillId="3" borderId="49" xfId="0" applyNumberFormat="1" applyFont="1" applyFill="1" applyBorder="1"/>
    <xf numFmtId="4" fontId="3" fillId="0" borderId="19" xfId="0" applyNumberFormat="1" applyFont="1" applyBorder="1"/>
    <xf numFmtId="4" fontId="3" fillId="0" borderId="5" xfId="0" applyNumberFormat="1" applyFont="1" applyBorder="1"/>
    <xf numFmtId="4" fontId="3" fillId="0" borderId="57" xfId="0" applyNumberFormat="1" applyFont="1" applyBorder="1"/>
    <xf numFmtId="4" fontId="5" fillId="0" borderId="35" xfId="0" applyNumberFormat="1" applyFont="1" applyBorder="1" applyAlignment="1">
      <alignment horizontal="right"/>
    </xf>
    <xf numFmtId="4" fontId="3" fillId="0" borderId="0" xfId="0" applyNumberFormat="1" applyFont="1" applyAlignment="1">
      <alignment horizontal="centerContinuous"/>
    </xf>
    <xf numFmtId="4" fontId="5" fillId="0" borderId="0" xfId="0" applyNumberFormat="1" applyFont="1" applyAlignment="1">
      <alignment horizontal="right"/>
    </xf>
    <xf numFmtId="165" fontId="3" fillId="3" borderId="9" xfId="0" applyNumberFormat="1" applyFont="1" applyFill="1" applyBorder="1" applyAlignment="1">
      <alignment horizontal="right"/>
    </xf>
    <xf numFmtId="10" fontId="3" fillId="0" borderId="0" xfId="4" applyNumberFormat="1" applyFont="1" applyFill="1" applyBorder="1" applyAlignment="1" applyProtection="1">
      <alignment horizontal="right"/>
    </xf>
    <xf numFmtId="165" fontId="3" fillId="3" borderId="9" xfId="4" applyNumberFormat="1" applyFont="1" applyFill="1" applyBorder="1" applyAlignment="1" applyProtection="1">
      <alignment horizontal="right"/>
    </xf>
    <xf numFmtId="10" fontId="3" fillId="3" borderId="9" xfId="4" applyNumberFormat="1" applyFont="1" applyFill="1" applyBorder="1" applyAlignment="1" applyProtection="1">
      <alignment horizontal="right"/>
    </xf>
    <xf numFmtId="165" fontId="3" fillId="3" borderId="52" xfId="0" applyNumberFormat="1" applyFont="1" applyFill="1" applyBorder="1" applyAlignment="1">
      <alignment horizontal="right"/>
    </xf>
    <xf numFmtId="10" fontId="5" fillId="0" borderId="0" xfId="4" applyNumberFormat="1" applyFont="1" applyFill="1" applyBorder="1" applyAlignment="1" applyProtection="1">
      <alignment horizontal="right"/>
    </xf>
    <xf numFmtId="165" fontId="3" fillId="3" borderId="51" xfId="0" applyNumberFormat="1" applyFont="1" applyFill="1" applyBorder="1" applyAlignment="1">
      <alignment horizontal="right"/>
    </xf>
    <xf numFmtId="0" fontId="38" fillId="6" borderId="45" xfId="0" applyFont="1" applyFill="1" applyBorder="1" applyAlignment="1">
      <alignment horizontal="center" vertical="center" wrapText="1"/>
    </xf>
    <xf numFmtId="0" fontId="38" fillId="6" borderId="8" xfId="0" applyFont="1" applyFill="1" applyBorder="1" applyAlignment="1">
      <alignment horizontal="center" vertical="center" wrapText="1"/>
    </xf>
    <xf numFmtId="0" fontId="3" fillId="3" borderId="3" xfId="0" applyFont="1" applyFill="1" applyBorder="1"/>
    <xf numFmtId="3" fontId="39" fillId="3" borderId="42" xfId="0" applyNumberFormat="1" applyFont="1" applyFill="1" applyBorder="1" applyAlignment="1">
      <alignment horizontal="right"/>
    </xf>
    <xf numFmtId="5" fontId="39" fillId="3" borderId="32" xfId="0" applyNumberFormat="1" applyFont="1" applyFill="1" applyBorder="1"/>
    <xf numFmtId="7" fontId="39" fillId="3" borderId="75" xfId="0" applyNumberFormat="1" applyFont="1" applyFill="1" applyBorder="1"/>
    <xf numFmtId="5" fontId="39" fillId="3" borderId="34" xfId="0" applyNumberFormat="1" applyFont="1" applyFill="1" applyBorder="1" applyAlignment="1">
      <alignment horizontal="right"/>
    </xf>
    <xf numFmtId="0" fontId="40" fillId="3" borderId="84" xfId="0" applyFont="1" applyFill="1" applyBorder="1"/>
    <xf numFmtId="0" fontId="40" fillId="3" borderId="31" xfId="0" applyFont="1" applyFill="1" applyBorder="1"/>
    <xf numFmtId="0" fontId="3" fillId="3" borderId="1" xfId="0" applyFont="1" applyFill="1" applyBorder="1"/>
    <xf numFmtId="7" fontId="39" fillId="3" borderId="13" xfId="0" applyNumberFormat="1" applyFont="1" applyFill="1" applyBorder="1" applyAlignment="1">
      <alignment horizontal="right"/>
    </xf>
    <xf numFmtId="5" fontId="40" fillId="3" borderId="34" xfId="0" applyNumberFormat="1" applyFont="1" applyFill="1" applyBorder="1"/>
    <xf numFmtId="7" fontId="39" fillId="3" borderId="31" xfId="0" applyNumberFormat="1" applyFont="1" applyFill="1" applyBorder="1"/>
    <xf numFmtId="0" fontId="20" fillId="0" borderId="0" xfId="0" applyFont="1" applyAlignment="1">
      <alignment horizontal="left"/>
    </xf>
    <xf numFmtId="5" fontId="40" fillId="3" borderId="13" xfId="0" applyNumberFormat="1" applyFont="1" applyFill="1" applyBorder="1"/>
    <xf numFmtId="7" fontId="39" fillId="3" borderId="50" xfId="0" applyNumberFormat="1" applyFont="1" applyFill="1" applyBorder="1"/>
    <xf numFmtId="5" fontId="39" fillId="3" borderId="42" xfId="0" applyNumberFormat="1" applyFont="1" applyFill="1" applyBorder="1"/>
    <xf numFmtId="7" fontId="39" fillId="3" borderId="43" xfId="0" applyNumberFormat="1" applyFont="1" applyFill="1" applyBorder="1"/>
    <xf numFmtId="0" fontId="40" fillId="3" borderId="40" xfId="0" applyFont="1" applyFill="1" applyBorder="1"/>
    <xf numFmtId="0" fontId="40" fillId="3" borderId="13" xfId="0" applyFont="1" applyFill="1" applyBorder="1"/>
    <xf numFmtId="0" fontId="40" fillId="3" borderId="50" xfId="0" applyFont="1" applyFill="1" applyBorder="1"/>
    <xf numFmtId="5" fontId="39" fillId="3" borderId="13" xfId="0" applyNumberFormat="1" applyFont="1" applyFill="1" applyBorder="1"/>
    <xf numFmtId="0" fontId="3" fillId="3" borderId="27" xfId="0" applyFont="1" applyFill="1" applyBorder="1"/>
    <xf numFmtId="5" fontId="39" fillId="3" borderId="85" xfId="0" applyNumberFormat="1" applyFont="1" applyFill="1" applyBorder="1"/>
    <xf numFmtId="7" fontId="39" fillId="3" borderId="87" xfId="0" applyNumberFormat="1" applyFont="1" applyFill="1" applyBorder="1"/>
    <xf numFmtId="165" fontId="3" fillId="0" borderId="49" xfId="0" quotePrefix="1" applyNumberFormat="1" applyFont="1" applyBorder="1" applyAlignment="1" applyProtection="1">
      <alignment horizontal="right"/>
      <protection locked="0"/>
    </xf>
    <xf numFmtId="0" fontId="12" fillId="0" borderId="0" xfId="0" applyFont="1" applyAlignment="1">
      <alignment horizontal="left" indent="1"/>
    </xf>
    <xf numFmtId="0" fontId="3" fillId="0" borderId="2" xfId="0" applyFont="1" applyBorder="1" applyAlignment="1">
      <alignment horizontal="left" vertical="center" indent="1"/>
    </xf>
    <xf numFmtId="0" fontId="3" fillId="0" borderId="2" xfId="0" applyFont="1" applyBorder="1" applyAlignment="1">
      <alignment horizontal="right"/>
    </xf>
    <xf numFmtId="0" fontId="5" fillId="0" borderId="0" xfId="0" applyFont="1" applyAlignment="1">
      <alignment horizontal="centerContinuous" wrapText="1"/>
    </xf>
    <xf numFmtId="4" fontId="3" fillId="0" borderId="0" xfId="0" applyNumberFormat="1" applyFont="1" applyAlignment="1">
      <alignment horizontal="center"/>
    </xf>
    <xf numFmtId="0" fontId="5" fillId="0" borderId="0" xfId="0" applyFont="1" applyAlignment="1">
      <alignment horizontal="center" vertical="center"/>
    </xf>
    <xf numFmtId="0" fontId="3" fillId="0" borderId="20" xfId="0" applyFont="1" applyBorder="1" applyAlignment="1">
      <alignment vertical="center"/>
    </xf>
    <xf numFmtId="0" fontId="5" fillId="0" borderId="2" xfId="0" applyFont="1" applyBorder="1" applyAlignment="1">
      <alignment vertical="center" wrapText="1"/>
    </xf>
    <xf numFmtId="0" fontId="3" fillId="0" borderId="28" xfId="0" applyFont="1" applyBorder="1"/>
    <xf numFmtId="5" fontId="3" fillId="0" borderId="0" xfId="0" applyNumberFormat="1" applyFont="1" applyAlignment="1">
      <alignment horizontal="center" vertical="center"/>
    </xf>
    <xf numFmtId="5" fontId="6" fillId="0" borderId="0" xfId="0" applyNumberFormat="1" applyFont="1" applyAlignment="1">
      <alignment horizontal="left" vertical="top"/>
    </xf>
    <xf numFmtId="5" fontId="3" fillId="0" borderId="0" xfId="0" applyNumberFormat="1" applyFont="1" applyAlignment="1">
      <alignment horizontal="center" vertical="top"/>
    </xf>
    <xf numFmtId="0" fontId="3" fillId="0" borderId="0" xfId="0" applyFont="1" applyAlignment="1">
      <alignment horizontal="centerContinuous" vertical="center"/>
    </xf>
    <xf numFmtId="0" fontId="2" fillId="0" borderId="0" xfId="0" applyFont="1" applyAlignment="1">
      <alignment vertical="center"/>
    </xf>
    <xf numFmtId="5" fontId="3" fillId="0" borderId="0" xfId="0" applyNumberFormat="1" applyFont="1" applyAlignment="1">
      <alignment vertical="center"/>
    </xf>
    <xf numFmtId="164" fontId="3" fillId="0" borderId="1" xfId="0" applyNumberFormat="1" applyFont="1" applyBorder="1" applyProtection="1">
      <protection locked="0"/>
    </xf>
    <xf numFmtId="10" fontId="5" fillId="0" borderId="1" xfId="4" applyNumberFormat="1" applyFont="1" applyFill="1" applyBorder="1" applyAlignment="1" applyProtection="1">
      <alignment horizontal="right"/>
      <protection locked="0"/>
    </xf>
    <xf numFmtId="0" fontId="12" fillId="3" borderId="65" xfId="0" applyFont="1" applyFill="1" applyBorder="1" applyAlignment="1">
      <alignment horizontal="left"/>
    </xf>
    <xf numFmtId="0" fontId="4" fillId="3" borderId="66" xfId="0" applyFont="1" applyFill="1" applyBorder="1"/>
    <xf numFmtId="0" fontId="4" fillId="3" borderId="0" xfId="0" applyFont="1" applyFill="1" applyAlignment="1">
      <alignment horizontal="left" vertical="top" wrapText="1"/>
    </xf>
    <xf numFmtId="0" fontId="4" fillId="3" borderId="0" xfId="0" applyFont="1" applyFill="1"/>
    <xf numFmtId="0" fontId="5" fillId="3" borderId="1" xfId="0" applyFont="1" applyFill="1" applyBorder="1" applyAlignment="1">
      <alignment horizontal="center"/>
    </xf>
    <xf numFmtId="0" fontId="37" fillId="3" borderId="0" xfId="0" applyFont="1" applyFill="1" applyAlignment="1">
      <alignment horizontal="right"/>
    </xf>
    <xf numFmtId="3" fontId="5" fillId="3" borderId="1" xfId="0" applyNumberFormat="1" applyFont="1" applyFill="1" applyBorder="1" applyAlignment="1">
      <alignment horizontal="center"/>
    </xf>
    <xf numFmtId="165" fontId="5" fillId="3" borderId="1" xfId="0" applyNumberFormat="1" applyFont="1" applyFill="1" applyBorder="1" applyAlignment="1">
      <alignment horizontal="center"/>
    </xf>
    <xf numFmtId="0" fontId="4" fillId="3" borderId="0" xfId="0" applyFont="1" applyFill="1" applyAlignment="1">
      <alignment horizontal="center" vertical="center"/>
    </xf>
    <xf numFmtId="0" fontId="4" fillId="3" borderId="36" xfId="0" applyFont="1" applyFill="1" applyBorder="1"/>
    <xf numFmtId="0" fontId="5" fillId="3" borderId="36" xfId="0" applyFont="1" applyFill="1" applyBorder="1" applyAlignment="1">
      <alignment horizontal="right"/>
    </xf>
    <xf numFmtId="0" fontId="4" fillId="3" borderId="36" xfId="0" applyFont="1" applyFill="1" applyBorder="1" applyAlignment="1">
      <alignment horizontal="center" vertical="center"/>
    </xf>
    <xf numFmtId="0" fontId="37" fillId="3" borderId="36" xfId="0" applyFont="1" applyFill="1" applyBorder="1" applyAlignment="1">
      <alignment horizontal="right"/>
    </xf>
    <xf numFmtId="0" fontId="4" fillId="3" borderId="36" xfId="0" applyFont="1" applyFill="1" applyBorder="1" applyAlignment="1">
      <alignment horizontal="right"/>
    </xf>
    <xf numFmtId="3" fontId="13" fillId="3" borderId="36" xfId="0" applyNumberFormat="1" applyFont="1" applyFill="1" applyBorder="1" applyAlignment="1">
      <alignment horizontal="center"/>
    </xf>
    <xf numFmtId="0" fontId="10" fillId="0" borderId="0" xfId="0" applyFont="1" applyAlignment="1">
      <alignment wrapText="1"/>
    </xf>
    <xf numFmtId="0" fontId="4" fillId="0" borderId="0" xfId="0" applyFont="1" applyAlignment="1">
      <alignment horizontal="center" vertical="center"/>
    </xf>
    <xf numFmtId="0" fontId="10" fillId="0" borderId="0" xfId="0" applyFont="1" applyAlignment="1">
      <alignment horizontal="center" vertical="center"/>
    </xf>
    <xf numFmtId="0" fontId="4" fillId="0" borderId="0" xfId="0" applyFont="1" applyAlignment="1">
      <alignment horizontal="centerContinuous" vertical="center"/>
    </xf>
    <xf numFmtId="0" fontId="10" fillId="0" borderId="0" xfId="0" applyFont="1" applyAlignment="1">
      <alignment horizontal="centerContinuous" vertical="center"/>
    </xf>
    <xf numFmtId="0" fontId="14" fillId="0" borderId="0" xfId="0" applyFont="1"/>
    <xf numFmtId="0" fontId="10" fillId="0" borderId="0" xfId="0" applyFont="1"/>
    <xf numFmtId="0" fontId="10" fillId="0" borderId="0" xfId="0" applyFont="1" applyAlignment="1">
      <alignment horizontal="right"/>
    </xf>
    <xf numFmtId="0" fontId="4" fillId="0" borderId="0" xfId="0" applyFont="1" applyAlignment="1">
      <alignment horizontal="center" vertical="center" wrapText="1"/>
    </xf>
    <xf numFmtId="0" fontId="4" fillId="3" borderId="59" xfId="0" applyFont="1" applyFill="1" applyBorder="1" applyAlignment="1">
      <alignment vertical="center" wrapText="1"/>
    </xf>
    <xf numFmtId="0" fontId="10" fillId="0" borderId="0" xfId="0" applyFont="1" applyAlignment="1">
      <alignment horizontal="centerContinuous" vertical="center" wrapText="1"/>
    </xf>
    <xf numFmtId="0" fontId="10" fillId="0" borderId="0" xfId="0" applyFont="1" applyAlignment="1">
      <alignment horizontal="center"/>
    </xf>
    <xf numFmtId="0" fontId="4" fillId="3" borderId="62" xfId="0" applyFont="1" applyFill="1" applyBorder="1" applyAlignment="1">
      <alignment horizontal="center" vertical="center" wrapText="1"/>
    </xf>
    <xf numFmtId="0" fontId="4" fillId="0" borderId="0" xfId="0" applyFont="1" applyAlignment="1">
      <alignment horizontal="center"/>
    </xf>
    <xf numFmtId="0" fontId="4" fillId="0" borderId="13" xfId="0" applyFont="1" applyBorder="1"/>
    <xf numFmtId="0" fontId="4" fillId="0" borderId="76"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xf numFmtId="0" fontId="4" fillId="0" borderId="77" xfId="0" applyFont="1" applyBorder="1" applyAlignment="1">
      <alignment horizontal="center" vertical="center"/>
    </xf>
    <xf numFmtId="0" fontId="4" fillId="0" borderId="5" xfId="0" applyFont="1" applyBorder="1" applyAlignment="1">
      <alignment horizontal="center" vertical="center"/>
    </xf>
    <xf numFmtId="0" fontId="15" fillId="0" borderId="0" xfId="0" applyFont="1"/>
    <xf numFmtId="0" fontId="4" fillId="0" borderId="83" xfId="0" applyFont="1" applyBorder="1" applyAlignment="1">
      <alignment horizontal="center" vertical="center"/>
    </xf>
    <xf numFmtId="0" fontId="4" fillId="0" borderId="16" xfId="0" applyFont="1" applyBorder="1" applyAlignment="1">
      <alignment horizontal="center" vertical="center"/>
    </xf>
    <xf numFmtId="0" fontId="10" fillId="0" borderId="6" xfId="0" applyFont="1" applyBorder="1" applyAlignment="1">
      <alignment horizontal="center"/>
    </xf>
    <xf numFmtId="49" fontId="4" fillId="0" borderId="0" xfId="0" applyNumberFormat="1" applyFont="1"/>
    <xf numFmtId="0" fontId="13" fillId="0" borderId="0" xfId="0" applyFont="1" applyAlignment="1">
      <alignment vertical="center"/>
    </xf>
    <xf numFmtId="0" fontId="13" fillId="0" borderId="0" xfId="0" applyFont="1" applyAlignment="1">
      <alignment horizontal="centerContinuous" vertical="center"/>
    </xf>
    <xf numFmtId="0" fontId="17" fillId="0" borderId="0" xfId="0" applyFont="1" applyAlignment="1">
      <alignment horizontal="right" vertical="top"/>
    </xf>
    <xf numFmtId="0" fontId="8" fillId="0" borderId="0" xfId="0" applyFont="1"/>
    <xf numFmtId="0" fontId="8" fillId="0" borderId="0" xfId="0" applyFont="1" applyAlignment="1">
      <alignment wrapText="1"/>
    </xf>
    <xf numFmtId="0" fontId="5" fillId="4" borderId="8" xfId="0" applyFont="1" applyFill="1" applyBorder="1" applyAlignment="1">
      <alignment horizontal="center" vertical="center" wrapText="1"/>
    </xf>
    <xf numFmtId="0" fontId="10" fillId="0" borderId="0" xfId="0" applyFont="1" applyAlignment="1">
      <alignment horizontal="center" vertical="center" wrapText="1"/>
    </xf>
    <xf numFmtId="165" fontId="3" fillId="0" borderId="5" xfId="0" applyNumberFormat="1" applyFont="1" applyBorder="1" applyAlignment="1">
      <alignment horizontal="right"/>
    </xf>
    <xf numFmtId="0" fontId="4" fillId="0" borderId="0" xfId="0" applyFont="1" applyAlignment="1">
      <alignment wrapText="1"/>
    </xf>
    <xf numFmtId="172" fontId="3" fillId="0" borderId="61" xfId="0" applyNumberFormat="1" applyFont="1" applyBorder="1" applyAlignment="1" applyProtection="1">
      <alignment horizontal="center"/>
      <protection locked="0"/>
    </xf>
    <xf numFmtId="0" fontId="9" fillId="0" borderId="26" xfId="0" applyFont="1" applyBorder="1" applyAlignment="1">
      <alignment horizontal="left"/>
    </xf>
    <xf numFmtId="0" fontId="3" fillId="0" borderId="4" xfId="0" applyFont="1" applyBorder="1"/>
    <xf numFmtId="0" fontId="9" fillId="0" borderId="4" xfId="0" applyFont="1" applyBorder="1"/>
    <xf numFmtId="0" fontId="9" fillId="0" borderId="18" xfId="0" applyFont="1" applyBorder="1"/>
    <xf numFmtId="0" fontId="5" fillId="0" borderId="0" xfId="3" applyFont="1" applyAlignment="1">
      <alignment horizontal="right"/>
    </xf>
    <xf numFmtId="165" fontId="5" fillId="0" borderId="0" xfId="3" applyNumberFormat="1" applyFont="1" applyAlignment="1">
      <alignment horizontal="center"/>
    </xf>
    <xf numFmtId="164" fontId="5" fillId="0" borderId="0" xfId="3" applyNumberFormat="1" applyFont="1" applyAlignment="1">
      <alignment horizontal="right"/>
    </xf>
    <xf numFmtId="165" fontId="5" fillId="3" borderId="37" xfId="3" applyNumberFormat="1" applyFont="1" applyFill="1" applyBorder="1" applyAlignment="1">
      <alignment horizontal="center"/>
    </xf>
    <xf numFmtId="0" fontId="5" fillId="0" borderId="19" xfId="3" applyFont="1" applyBorder="1" applyAlignment="1">
      <alignment horizontal="right"/>
    </xf>
    <xf numFmtId="164" fontId="5" fillId="0" borderId="0" xfId="3" applyNumberFormat="1" applyFont="1" applyAlignment="1">
      <alignment horizontal="center"/>
    </xf>
    <xf numFmtId="0" fontId="5" fillId="0" borderId="0" xfId="3" applyFont="1"/>
    <xf numFmtId="164" fontId="5" fillId="0" borderId="20" xfId="3" applyNumberFormat="1" applyFont="1" applyBorder="1" applyAlignment="1">
      <alignment horizontal="center"/>
    </xf>
    <xf numFmtId="0" fontId="5" fillId="3" borderId="56" xfId="3" applyFont="1" applyFill="1" applyBorder="1" applyAlignment="1">
      <alignment horizontal="center"/>
    </xf>
    <xf numFmtId="10" fontId="3" fillId="0" borderId="10" xfId="3" applyNumberFormat="1" applyFont="1" applyBorder="1" applyAlignment="1">
      <alignment horizontal="center"/>
    </xf>
    <xf numFmtId="10" fontId="3" fillId="0" borderId="11" xfId="3" applyNumberFormat="1" applyFont="1" applyBorder="1" applyAlignment="1">
      <alignment horizontal="center"/>
    </xf>
    <xf numFmtId="10" fontId="3" fillId="0" borderId="11" xfId="4" applyNumberFormat="1" applyFont="1" applyFill="1" applyBorder="1" applyAlignment="1" applyProtection="1">
      <alignment horizontal="center"/>
    </xf>
    <xf numFmtId="10" fontId="3" fillId="0" borderId="17" xfId="4" applyNumberFormat="1" applyFont="1" applyFill="1" applyBorder="1" applyAlignment="1" applyProtection="1">
      <alignment horizontal="center"/>
    </xf>
    <xf numFmtId="0" fontId="3" fillId="0" borderId="6" xfId="3" applyFont="1" applyBorder="1"/>
    <xf numFmtId="0" fontId="5" fillId="0" borderId="7" xfId="3" applyFont="1" applyBorder="1"/>
    <xf numFmtId="10" fontId="5" fillId="0" borderId="8" xfId="4" applyNumberFormat="1" applyFont="1" applyFill="1" applyBorder="1" applyAlignment="1" applyProtection="1">
      <alignment horizontal="center"/>
    </xf>
    <xf numFmtId="8" fontId="3" fillId="0" borderId="0" xfId="2" applyFont="1" applyFill="1" applyBorder="1" applyProtection="1"/>
    <xf numFmtId="0" fontId="5" fillId="0" borderId="2" xfId="3" applyFont="1" applyBorder="1"/>
    <xf numFmtId="0" fontId="5" fillId="0" borderId="2" xfId="3" applyFont="1" applyBorder="1" applyAlignment="1">
      <alignment vertical="center"/>
    </xf>
    <xf numFmtId="0" fontId="5" fillId="0" borderId="2" xfId="3" applyFont="1" applyBorder="1" applyAlignment="1">
      <alignment horizontal="right" vertical="center"/>
    </xf>
    <xf numFmtId="4" fontId="5" fillId="0" borderId="2" xfId="3" applyNumberFormat="1" applyFont="1" applyBorder="1" applyAlignment="1">
      <alignment vertical="center"/>
    </xf>
    <xf numFmtId="164" fontId="5" fillId="0" borderId="0" xfId="3" applyNumberFormat="1" applyFont="1" applyAlignment="1">
      <alignment vertical="center"/>
    </xf>
    <xf numFmtId="0" fontId="3" fillId="0" borderId="0" xfId="3" applyFont="1" applyAlignment="1">
      <alignment vertical="center"/>
    </xf>
    <xf numFmtId="0" fontId="5" fillId="3" borderId="56" xfId="3" applyFont="1" applyFill="1" applyBorder="1" applyAlignment="1">
      <alignment horizontal="center" wrapText="1"/>
    </xf>
    <xf numFmtId="0" fontId="3" fillId="0" borderId="0" xfId="3" applyFont="1" applyAlignment="1">
      <alignment horizontal="center"/>
    </xf>
    <xf numFmtId="0" fontId="3" fillId="0" borderId="4" xfId="3" applyFont="1" applyBorder="1" applyAlignment="1">
      <alignment horizontal="left"/>
    </xf>
    <xf numFmtId="165" fontId="5" fillId="0" borderId="1" xfId="3" applyNumberFormat="1" applyFont="1" applyBorder="1" applyAlignment="1" applyProtection="1">
      <alignment horizontal="center"/>
      <protection locked="0"/>
    </xf>
    <xf numFmtId="0" fontId="3" fillId="0" borderId="24" xfId="3" applyFont="1" applyBorder="1" applyAlignment="1" applyProtection="1">
      <alignment horizontal="left"/>
      <protection locked="0"/>
    </xf>
    <xf numFmtId="0" fontId="3" fillId="0" borderId="25" xfId="3" applyFont="1" applyBorder="1" applyAlignment="1" applyProtection="1">
      <alignment horizontal="left"/>
      <protection locked="0"/>
    </xf>
    <xf numFmtId="0" fontId="3" fillId="0" borderId="10" xfId="3" applyFont="1" applyBorder="1" applyAlignment="1" applyProtection="1">
      <alignment horizontal="center"/>
      <protection locked="0"/>
    </xf>
    <xf numFmtId="0" fontId="3" fillId="0" borderId="11" xfId="3" applyFont="1" applyBorder="1" applyAlignment="1" applyProtection="1">
      <alignment horizontal="center"/>
      <protection locked="0"/>
    </xf>
    <xf numFmtId="165" fontId="3" fillId="0" borderId="11" xfId="3" applyNumberFormat="1" applyFont="1" applyBorder="1" applyAlignment="1" applyProtection="1">
      <alignment horizontal="center"/>
      <protection locked="0"/>
    </xf>
    <xf numFmtId="0" fontId="3" fillId="0" borderId="11" xfId="3" applyFont="1" applyBorder="1" applyAlignment="1" applyProtection="1">
      <alignment horizontal="right"/>
      <protection locked="0"/>
    </xf>
    <xf numFmtId="0" fontId="3" fillId="0" borderId="17" xfId="3" applyFont="1" applyBorder="1" applyAlignment="1" applyProtection="1">
      <alignment horizontal="center"/>
      <protection locked="0"/>
    </xf>
    <xf numFmtId="0" fontId="3" fillId="4" borderId="8" xfId="0" applyFont="1" applyFill="1" applyBorder="1" applyAlignment="1">
      <alignment horizontal="center" vertical="center"/>
    </xf>
    <xf numFmtId="0" fontId="3" fillId="4" borderId="7" xfId="0" applyFont="1" applyFill="1" applyBorder="1" applyAlignment="1">
      <alignment horizontal="center" vertical="center"/>
    </xf>
    <xf numFmtId="0" fontId="31" fillId="0" borderId="0" xfId="11" applyFont="1"/>
    <xf numFmtId="0" fontId="3" fillId="0" borderId="46" xfId="11" applyFont="1" applyBorder="1" applyAlignment="1" applyProtection="1">
      <alignment horizontal="left"/>
      <protection locked="0"/>
    </xf>
    <xf numFmtId="0" fontId="3" fillId="0" borderId="19" xfId="11" applyFont="1" applyBorder="1" applyAlignment="1" applyProtection="1">
      <alignment horizontal="left"/>
      <protection locked="0"/>
    </xf>
    <xf numFmtId="0" fontId="3" fillId="0" borderId="53" xfId="11" applyFont="1" applyBorder="1" applyAlignment="1" applyProtection="1">
      <alignment horizontal="left"/>
      <protection locked="0"/>
    </xf>
    <xf numFmtId="5" fontId="3" fillId="0" borderId="54" xfId="11" applyNumberFormat="1" applyFont="1" applyBorder="1" applyAlignment="1" applyProtection="1">
      <alignment horizontal="right"/>
      <protection locked="0"/>
    </xf>
    <xf numFmtId="0" fontId="3" fillId="0" borderId="77" xfId="11" applyFont="1" applyBorder="1" applyAlignment="1" applyProtection="1">
      <alignment horizontal="left"/>
      <protection locked="0"/>
    </xf>
    <xf numFmtId="0" fontId="3" fillId="0" borderId="78" xfId="11" applyFont="1" applyBorder="1" applyAlignment="1" applyProtection="1">
      <alignment horizontal="left"/>
      <protection locked="0"/>
    </xf>
    <xf numFmtId="0" fontId="3" fillId="0" borderId="80" xfId="11" applyFont="1" applyBorder="1" applyAlignment="1" applyProtection="1">
      <alignment horizontal="left"/>
      <protection locked="0"/>
    </xf>
    <xf numFmtId="0" fontId="3" fillId="0" borderId="82" xfId="11" applyFont="1" applyBorder="1" applyAlignment="1" applyProtection="1">
      <alignment horizontal="left"/>
      <protection locked="0"/>
    </xf>
    <xf numFmtId="0" fontId="3" fillId="0" borderId="41" xfId="11" applyFont="1" applyBorder="1" applyAlignment="1" applyProtection="1">
      <alignment horizontal="left"/>
      <protection locked="0"/>
    </xf>
    <xf numFmtId="5" fontId="3" fillId="0" borderId="8" xfId="11" applyNumberFormat="1" applyFont="1" applyBorder="1" applyAlignment="1" applyProtection="1">
      <alignment horizontal="right"/>
      <protection locked="0"/>
    </xf>
    <xf numFmtId="0" fontId="16" fillId="0" borderId="0" xfId="0" applyFont="1"/>
    <xf numFmtId="0" fontId="5" fillId="0" borderId="0" xfId="0" applyFont="1" applyAlignment="1">
      <alignment wrapText="1"/>
    </xf>
    <xf numFmtId="0" fontId="7" fillId="0" borderId="27" xfId="0" applyFont="1" applyBorder="1"/>
    <xf numFmtId="0" fontId="5" fillId="4" borderId="8" xfId="0" applyFont="1" applyFill="1" applyBorder="1" applyAlignment="1">
      <alignment horizontal="centerContinuous" vertical="center" wrapText="1"/>
    </xf>
    <xf numFmtId="0" fontId="5" fillId="0" borderId="0" xfId="0" applyFont="1" applyAlignment="1">
      <alignment vertical="center"/>
    </xf>
    <xf numFmtId="10" fontId="3" fillId="0" borderId="0" xfId="4" applyNumberFormat="1" applyFont="1" applyBorder="1" applyAlignment="1" applyProtection="1">
      <alignment horizontal="center"/>
    </xf>
    <xf numFmtId="0" fontId="3" fillId="0" borderId="20" xfId="0" applyFont="1" applyBorder="1" applyAlignment="1">
      <alignment horizontal="center"/>
    </xf>
    <xf numFmtId="0" fontId="22" fillId="0" borderId="0" xfId="0" applyFont="1"/>
    <xf numFmtId="0" fontId="3" fillId="0" borderId="27" xfId="0" applyFont="1" applyBorder="1"/>
    <xf numFmtId="0" fontId="12" fillId="0" borderId="0" xfId="0" applyFont="1" applyAlignment="1">
      <alignment vertical="top"/>
    </xf>
    <xf numFmtId="0" fontId="7" fillId="0" borderId="2" xfId="0" applyFont="1" applyBorder="1" applyAlignment="1">
      <alignment horizontal="left" vertical="top" wrapText="1"/>
    </xf>
    <xf numFmtId="0" fontId="5" fillId="3"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49" fontId="5" fillId="0" borderId="0" xfId="0" applyNumberFormat="1" applyFont="1" applyAlignment="1">
      <alignment horizontal="left"/>
    </xf>
    <xf numFmtId="0" fontId="5" fillId="3" borderId="8" xfId="0" applyFont="1" applyFill="1" applyBorder="1" applyAlignment="1">
      <alignment horizontal="centerContinuous" vertical="center"/>
    </xf>
    <xf numFmtId="0" fontId="3" fillId="3" borderId="33" xfId="0" applyFont="1" applyFill="1" applyBorder="1" applyAlignment="1">
      <alignment horizontal="centerContinuous"/>
    </xf>
    <xf numFmtId="0" fontId="5" fillId="3" borderId="33" xfId="0" applyFont="1" applyFill="1" applyBorder="1" applyAlignment="1">
      <alignment horizontal="centerContinuous"/>
    </xf>
    <xf numFmtId="0" fontId="5" fillId="3" borderId="7" xfId="0" applyFont="1" applyFill="1" applyBorder="1" applyAlignment="1">
      <alignment horizontal="centerContinuous"/>
    </xf>
    <xf numFmtId="0" fontId="3" fillId="3" borderId="7" xfId="0" applyFont="1" applyFill="1" applyBorder="1" applyAlignment="1">
      <alignment horizontal="centerContinuous"/>
    </xf>
    <xf numFmtId="0" fontId="5" fillId="3" borderId="6" xfId="0" applyFont="1" applyFill="1" applyBorder="1" applyAlignment="1">
      <alignment horizontal="centerContinuous" vertical="center"/>
    </xf>
    <xf numFmtId="0" fontId="5" fillId="3" borderId="7" xfId="0" applyFont="1" applyFill="1" applyBorder="1" applyAlignment="1">
      <alignment horizontal="centerContinuous" vertical="center"/>
    </xf>
    <xf numFmtId="0" fontId="3" fillId="0" borderId="39" xfId="0" applyFont="1" applyBorder="1"/>
    <xf numFmtId="171" fontId="3" fillId="0" borderId="32" xfId="0" applyNumberFormat="1" applyFont="1" applyBorder="1" applyAlignment="1" applyProtection="1">
      <alignment horizontal="center"/>
      <protection locked="0"/>
    </xf>
    <xf numFmtId="171" fontId="3" fillId="0" borderId="13" xfId="0" applyNumberFormat="1" applyFont="1" applyBorder="1" applyAlignment="1" applyProtection="1">
      <alignment horizontal="center"/>
      <protection locked="0"/>
    </xf>
    <xf numFmtId="171" fontId="3" fillId="0" borderId="85" xfId="0" applyNumberFormat="1" applyFont="1" applyBorder="1" applyAlignment="1" applyProtection="1">
      <alignment horizontal="center"/>
      <protection locked="0"/>
    </xf>
    <xf numFmtId="0" fontId="12" fillId="0" borderId="0" xfId="0" applyFont="1" applyAlignment="1">
      <alignment horizontal="centerContinuous"/>
    </xf>
    <xf numFmtId="0" fontId="5" fillId="0" borderId="0" xfId="0" applyFont="1" applyAlignment="1">
      <alignment horizontal="centerContinuous"/>
    </xf>
    <xf numFmtId="0" fontId="5" fillId="3" borderId="8" xfId="0" applyFont="1" applyFill="1" applyBorder="1" applyAlignment="1">
      <alignment horizontal="center" vertical="center"/>
    </xf>
    <xf numFmtId="0" fontId="5" fillId="0" borderId="0" xfId="0" applyFont="1" applyAlignment="1">
      <alignment horizontal="left" vertical="center"/>
    </xf>
    <xf numFmtId="6" fontId="3" fillId="0" borderId="9" xfId="0" applyNumberFormat="1" applyFont="1" applyBorder="1"/>
    <xf numFmtId="6" fontId="3" fillId="0" borderId="0" xfId="0" applyNumberFormat="1" applyFont="1"/>
    <xf numFmtId="6" fontId="5" fillId="0" borderId="0" xfId="0" applyNumberFormat="1" applyFont="1"/>
    <xf numFmtId="6" fontId="5" fillId="0" borderId="0" xfId="1" applyNumberFormat="1" applyFont="1" applyFill="1" applyBorder="1" applyProtection="1"/>
    <xf numFmtId="167" fontId="5" fillId="0" borderId="0" xfId="1" applyNumberFormat="1" applyFont="1" applyFill="1" applyBorder="1" applyProtection="1"/>
    <xf numFmtId="6" fontId="5" fillId="0" borderId="0" xfId="2" applyNumberFormat="1" applyFont="1" applyFill="1" applyBorder="1" applyProtection="1"/>
    <xf numFmtId="8" fontId="5" fillId="0" borderId="0" xfId="2" applyFont="1" applyFill="1" applyBorder="1" applyProtection="1"/>
    <xf numFmtId="0" fontId="5" fillId="4" borderId="7" xfId="0" applyFont="1" applyFill="1" applyBorder="1" applyAlignment="1">
      <alignment horizontal="centerContinuous" vertical="center" wrapText="1"/>
    </xf>
    <xf numFmtId="165" fontId="3" fillId="2" borderId="0" xfId="0" applyNumberFormat="1" applyFont="1" applyFill="1" applyAlignment="1">
      <alignment horizontal="center" vertical="center" wrapText="1"/>
    </xf>
    <xf numFmtId="0" fontId="4" fillId="2" borderId="0" xfId="0" applyFont="1" applyFill="1"/>
    <xf numFmtId="0" fontId="3" fillId="2" borderId="0" xfId="0" applyFont="1" applyFill="1" applyAlignment="1">
      <alignment wrapText="1"/>
    </xf>
    <xf numFmtId="165" fontId="3" fillId="2" borderId="0" xfId="0" applyNumberFormat="1" applyFont="1" applyFill="1" applyAlignment="1">
      <alignment horizontal="center"/>
    </xf>
    <xf numFmtId="165" fontId="4" fillId="0" borderId="0" xfId="0" applyNumberFormat="1" applyFont="1"/>
    <xf numFmtId="0" fontId="15" fillId="0" borderId="0" xfId="0" applyFont="1" applyAlignment="1">
      <alignment horizontal="centerContinuous" vertical="center"/>
    </xf>
    <xf numFmtId="0" fontId="18" fillId="0" borderId="0" xfId="0" applyFont="1" applyAlignment="1">
      <alignment horizontal="center"/>
    </xf>
    <xf numFmtId="0" fontId="18" fillId="0" borderId="0" xfId="0" applyFont="1"/>
    <xf numFmtId="0" fontId="9" fillId="0" borderId="1" xfId="0" applyFont="1" applyBorder="1" applyAlignment="1">
      <alignment wrapText="1"/>
    </xf>
    <xf numFmtId="17" fontId="3" fillId="0" borderId="0" xfId="0" applyNumberFormat="1" applyFont="1"/>
    <xf numFmtId="17" fontId="3" fillId="0" borderId="1" xfId="0" applyNumberFormat="1" applyFont="1" applyBorder="1"/>
    <xf numFmtId="0" fontId="5" fillId="0" borderId="8" xfId="0" applyFont="1" applyBorder="1" applyAlignment="1">
      <alignment horizontal="center" vertical="center"/>
    </xf>
    <xf numFmtId="0" fontId="5" fillId="0" borderId="7" xfId="0" applyFont="1" applyBorder="1" applyAlignment="1">
      <alignment horizontal="center" vertical="center"/>
    </xf>
    <xf numFmtId="49" fontId="3" fillId="0" borderId="1" xfId="0" applyNumberFormat="1" applyFont="1" applyBorder="1"/>
    <xf numFmtId="165" fontId="5" fillId="3" borderId="8" xfId="0" applyNumberFormat="1" applyFont="1" applyFill="1" applyBorder="1" applyAlignment="1">
      <alignment horizontal="center"/>
    </xf>
    <xf numFmtId="1" fontId="3" fillId="3" borderId="9" xfId="0" applyNumberFormat="1" applyFont="1" applyFill="1" applyBorder="1" applyAlignment="1">
      <alignment horizontal="center" wrapText="1"/>
    </xf>
    <xf numFmtId="0" fontId="3" fillId="0" borderId="48" xfId="0" applyFont="1" applyBorder="1" applyAlignment="1">
      <alignment horizontal="center" vertical="center"/>
    </xf>
    <xf numFmtId="165" fontId="3" fillId="0" borderId="76" xfId="0" applyNumberFormat="1" applyFont="1" applyBorder="1" applyAlignment="1" applyProtection="1">
      <alignment horizontal="right"/>
      <protection locked="0"/>
    </xf>
    <xf numFmtId="165" fontId="3" fillId="0" borderId="77" xfId="0" applyNumberFormat="1" applyFont="1" applyBorder="1" applyAlignment="1" applyProtection="1">
      <alignment horizontal="right"/>
      <protection locked="0"/>
    </xf>
    <xf numFmtId="165" fontId="3" fillId="0" borderId="78" xfId="0" applyNumberFormat="1" applyFont="1" applyBorder="1" applyAlignment="1" applyProtection="1">
      <alignment horizontal="right"/>
      <protection locked="0"/>
    </xf>
    <xf numFmtId="7" fontId="3" fillId="0" borderId="0" xfId="11" applyNumberFormat="1" applyFont="1" applyAlignment="1">
      <alignment horizontal="center"/>
    </xf>
    <xf numFmtId="0" fontId="5" fillId="0" borderId="0" xfId="11" applyFont="1" applyAlignment="1">
      <alignment horizontal="center"/>
    </xf>
    <xf numFmtId="10" fontId="3" fillId="0" borderId="0" xfId="4" applyNumberFormat="1" applyFont="1" applyFill="1" applyProtection="1"/>
    <xf numFmtId="0" fontId="33" fillId="0" borderId="0" xfId="0" applyFont="1"/>
    <xf numFmtId="10" fontId="3" fillId="0" borderId="9" xfId="4" applyNumberFormat="1" applyFont="1" applyFill="1" applyBorder="1" applyAlignment="1" applyProtection="1">
      <alignment horizontal="right"/>
    </xf>
    <xf numFmtId="6" fontId="5" fillId="3" borderId="1" xfId="2" applyNumberFormat="1" applyFont="1" applyFill="1" applyBorder="1" applyProtection="1"/>
    <xf numFmtId="6" fontId="5" fillId="3" borderId="36" xfId="2" applyNumberFormat="1" applyFont="1" applyFill="1" applyBorder="1" applyProtection="1"/>
    <xf numFmtId="6" fontId="5" fillId="3" borderId="47" xfId="2" applyNumberFormat="1" applyFont="1" applyFill="1" applyBorder="1" applyProtection="1"/>
    <xf numFmtId="6" fontId="5" fillId="3" borderId="1" xfId="2" applyNumberFormat="1" applyFont="1" applyFill="1" applyBorder="1" applyAlignment="1" applyProtection="1">
      <alignment horizontal="right"/>
    </xf>
    <xf numFmtId="2" fontId="5" fillId="3" borderId="1" xfId="4" applyNumberFormat="1" applyFont="1" applyFill="1" applyBorder="1" applyProtection="1"/>
    <xf numFmtId="6" fontId="5" fillId="0" borderId="9" xfId="2" applyNumberFormat="1" applyFont="1" applyFill="1" applyBorder="1" applyProtection="1">
      <protection locked="0"/>
    </xf>
    <xf numFmtId="0" fontId="3" fillId="3" borderId="2" xfId="0" applyFont="1" applyFill="1" applyBorder="1"/>
    <xf numFmtId="0" fontId="39" fillId="3" borderId="19" xfId="0" applyFont="1" applyFill="1" applyBorder="1" applyAlignment="1">
      <alignment horizontal="left"/>
    </xf>
    <xf numFmtId="0" fontId="39" fillId="3" borderId="27" xfId="0" applyFont="1" applyFill="1" applyBorder="1" applyAlignment="1">
      <alignment horizontal="left"/>
    </xf>
    <xf numFmtId="0" fontId="39" fillId="3" borderId="6" xfId="0" applyFont="1" applyFill="1" applyBorder="1" applyAlignment="1">
      <alignment horizontal="left"/>
    </xf>
    <xf numFmtId="0" fontId="11" fillId="3" borderId="33" xfId="0" applyFont="1" applyFill="1" applyBorder="1"/>
    <xf numFmtId="165" fontId="42" fillId="3" borderId="7" xfId="0" applyNumberFormat="1" applyFont="1" applyFill="1" applyBorder="1"/>
    <xf numFmtId="165" fontId="42" fillId="3" borderId="20" xfId="0" applyNumberFormat="1" applyFont="1" applyFill="1" applyBorder="1"/>
    <xf numFmtId="0" fontId="42" fillId="3" borderId="20" xfId="0" applyFont="1" applyFill="1" applyBorder="1"/>
    <xf numFmtId="0" fontId="39" fillId="3" borderId="89" xfId="0" applyFont="1" applyFill="1" applyBorder="1" applyAlignment="1">
      <alignment horizontal="left"/>
    </xf>
    <xf numFmtId="0" fontId="42" fillId="3" borderId="37" xfId="0" applyFont="1" applyFill="1" applyBorder="1"/>
    <xf numFmtId="0" fontId="42" fillId="3" borderId="19" xfId="0" applyFont="1" applyFill="1" applyBorder="1"/>
    <xf numFmtId="9" fontId="42" fillId="3" borderId="8" xfId="4" applyFont="1" applyFill="1" applyBorder="1" applyProtection="1"/>
    <xf numFmtId="0" fontId="23" fillId="0" borderId="0" xfId="0" applyFont="1" applyAlignment="1">
      <alignment horizontal="left" vertical="top" wrapText="1"/>
    </xf>
    <xf numFmtId="0" fontId="3" fillId="3" borderId="19" xfId="0" applyFont="1" applyFill="1" applyBorder="1"/>
    <xf numFmtId="0" fontId="3" fillId="3" borderId="20" xfId="0" applyFont="1" applyFill="1" applyBorder="1"/>
    <xf numFmtId="0" fontId="26" fillId="0" borderId="8" xfId="0" applyFont="1" applyBorder="1" applyAlignment="1">
      <alignment horizontal="center"/>
    </xf>
    <xf numFmtId="0" fontId="43" fillId="0" borderId="0" xfId="0" applyFont="1"/>
    <xf numFmtId="165" fontId="3" fillId="0" borderId="91" xfId="0" applyNumberFormat="1" applyFont="1" applyBorder="1" applyAlignment="1" applyProtection="1">
      <alignment horizontal="center"/>
      <protection locked="0"/>
    </xf>
    <xf numFmtId="164" fontId="3" fillId="0" borderId="0" xfId="0" applyNumberFormat="1" applyFont="1" applyAlignment="1">
      <alignment horizontal="center"/>
    </xf>
    <xf numFmtId="165" fontId="3" fillId="0" borderId="61" xfId="0" applyNumberFormat="1" applyFont="1" applyBorder="1" applyAlignment="1" applyProtection="1">
      <alignment horizontal="center"/>
      <protection locked="0"/>
    </xf>
    <xf numFmtId="164" fontId="3" fillId="3" borderId="91" xfId="0" applyNumberFormat="1" applyFont="1" applyFill="1" applyBorder="1" applyAlignment="1">
      <alignment horizontal="center"/>
    </xf>
    <xf numFmtId="164" fontId="3" fillId="0" borderId="61" xfId="0" applyNumberFormat="1" applyFont="1" applyBorder="1" applyAlignment="1" applyProtection="1">
      <alignment horizontal="center"/>
      <protection locked="0"/>
    </xf>
    <xf numFmtId="165" fontId="3" fillId="3" borderId="61" xfId="0" applyNumberFormat="1" applyFont="1" applyFill="1" applyBorder="1" applyAlignment="1">
      <alignment horizontal="center"/>
    </xf>
    <xf numFmtId="165" fontId="3" fillId="0" borderId="63" xfId="0" applyNumberFormat="1" applyFont="1" applyBorder="1" applyAlignment="1" applyProtection="1">
      <alignment horizontal="center"/>
      <protection locked="0"/>
    </xf>
    <xf numFmtId="0" fontId="37" fillId="3" borderId="0" xfId="0" applyFont="1" applyFill="1" applyAlignment="1">
      <alignment horizontal="center"/>
    </xf>
    <xf numFmtId="0" fontId="4" fillId="3" borderId="0" xfId="0" applyFont="1" applyFill="1" applyAlignment="1">
      <alignment horizontal="center"/>
    </xf>
    <xf numFmtId="0" fontId="10" fillId="3" borderId="76" xfId="0" applyFont="1" applyFill="1" applyBorder="1" applyAlignment="1">
      <alignment horizontal="center" vertical="center"/>
    </xf>
    <xf numFmtId="0" fontId="10" fillId="3" borderId="77" xfId="0" applyFont="1" applyFill="1" applyBorder="1" applyAlignment="1">
      <alignment horizontal="center" vertical="center"/>
    </xf>
    <xf numFmtId="0" fontId="10" fillId="3" borderId="78" xfId="0" applyFont="1" applyFill="1" applyBorder="1" applyAlignment="1">
      <alignment horizontal="center" vertical="center"/>
    </xf>
    <xf numFmtId="0" fontId="4" fillId="3"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9" fontId="4" fillId="3" borderId="45" xfId="0" applyNumberFormat="1" applyFont="1" applyFill="1" applyBorder="1" applyAlignment="1">
      <alignment horizontal="center" vertical="center"/>
    </xf>
    <xf numFmtId="49" fontId="4" fillId="3" borderId="5" xfId="0" applyNumberFormat="1" applyFont="1" applyFill="1" applyBorder="1" applyAlignment="1">
      <alignment horizontal="center"/>
    </xf>
    <xf numFmtId="0" fontId="3" fillId="3" borderId="21" xfId="0" applyFont="1" applyFill="1" applyBorder="1" applyAlignment="1">
      <alignment horizontal="center"/>
    </xf>
    <xf numFmtId="0" fontId="3" fillId="3" borderId="5" xfId="0" applyFont="1" applyFill="1" applyBorder="1" applyAlignment="1">
      <alignment horizontal="center"/>
    </xf>
    <xf numFmtId="1" fontId="3" fillId="3" borderId="21" xfId="0" applyNumberFormat="1" applyFont="1" applyFill="1" applyBorder="1" applyAlignment="1">
      <alignment horizontal="center"/>
    </xf>
    <xf numFmtId="1" fontId="3" fillId="3" borderId="5" xfId="0" applyNumberFormat="1" applyFont="1" applyFill="1" applyBorder="1" applyAlignment="1">
      <alignment horizontal="center"/>
    </xf>
    <xf numFmtId="0" fontId="10" fillId="3" borderId="92" xfId="0" applyFont="1" applyFill="1" applyBorder="1" applyAlignment="1">
      <alignment horizontal="right" vertical="center" wrapText="1"/>
    </xf>
    <xf numFmtId="0" fontId="4" fillId="3" borderId="95" xfId="0" applyFont="1" applyFill="1" applyBorder="1"/>
    <xf numFmtId="0" fontId="4" fillId="3" borderId="35" xfId="0" applyFont="1" applyFill="1" applyBorder="1"/>
    <xf numFmtId="0" fontId="37" fillId="3" borderId="68" xfId="0" applyFont="1" applyFill="1" applyBorder="1" applyAlignment="1">
      <alignment horizontal="center" wrapText="1"/>
    </xf>
    <xf numFmtId="0" fontId="37" fillId="3" borderId="0" xfId="0" applyFont="1" applyFill="1" applyAlignment="1">
      <alignment horizontal="center" wrapText="1"/>
    </xf>
    <xf numFmtId="0" fontId="5" fillId="3" borderId="0" xfId="0" applyFont="1" applyFill="1" applyAlignment="1">
      <alignment horizontal="center"/>
    </xf>
    <xf numFmtId="3" fontId="5" fillId="3" borderId="0" xfId="0" applyNumberFormat="1" applyFont="1" applyFill="1" applyAlignment="1">
      <alignment horizontal="center"/>
    </xf>
    <xf numFmtId="165" fontId="5" fillId="3" borderId="0" xfId="0" applyNumberFormat="1" applyFont="1" applyFill="1" applyAlignment="1">
      <alignment horizontal="center"/>
    </xf>
    <xf numFmtId="49" fontId="4" fillId="3" borderId="0" xfId="0" applyNumberFormat="1" applyFont="1" applyFill="1" applyAlignment="1">
      <alignment horizontal="center"/>
    </xf>
    <xf numFmtId="1" fontId="3" fillId="3" borderId="0" xfId="0" applyNumberFormat="1" applyFont="1" applyFill="1" applyAlignment="1">
      <alignment horizontal="center"/>
    </xf>
    <xf numFmtId="0" fontId="10" fillId="3" borderId="94" xfId="0" applyFont="1" applyFill="1" applyBorder="1" applyAlignment="1">
      <alignment horizontal="center"/>
    </xf>
    <xf numFmtId="165" fontId="5" fillId="3" borderId="1" xfId="0" applyNumberFormat="1" applyFont="1" applyFill="1" applyBorder="1" applyAlignment="1">
      <alignment horizontal="right"/>
    </xf>
    <xf numFmtId="0" fontId="23" fillId="0" borderId="0" xfId="0" applyFont="1"/>
    <xf numFmtId="0" fontId="24" fillId="0" borderId="0" xfId="0" applyFont="1"/>
    <xf numFmtId="10" fontId="24" fillId="0" borderId="0" xfId="0" applyNumberFormat="1" applyFont="1" applyAlignment="1">
      <alignment horizontal="center"/>
    </xf>
    <xf numFmtId="0" fontId="44" fillId="0" borderId="0" xfId="0" applyFont="1" applyAlignment="1">
      <alignment horizontal="right" vertical="top" wrapText="1"/>
    </xf>
    <xf numFmtId="0" fontId="4" fillId="3" borderId="66" xfId="0" applyFont="1" applyFill="1" applyBorder="1" applyAlignment="1">
      <alignment horizontal="right"/>
    </xf>
    <xf numFmtId="0" fontId="4" fillId="3" borderId="93" xfId="0" applyFont="1" applyFill="1" applyBorder="1"/>
    <xf numFmtId="0" fontId="4" fillId="3" borderId="0" xfId="0" applyFont="1" applyFill="1" applyAlignment="1">
      <alignment horizontal="right"/>
    </xf>
    <xf numFmtId="0" fontId="0" fillId="0" borderId="0" xfId="0" applyAlignment="1">
      <alignment horizontal="center"/>
    </xf>
    <xf numFmtId="10" fontId="10" fillId="3" borderId="1" xfId="0" applyNumberFormat="1" applyFont="1" applyFill="1" applyBorder="1" applyAlignment="1">
      <alignment horizontal="center"/>
    </xf>
    <xf numFmtId="0" fontId="3" fillId="0" borderId="35" xfId="0" applyFont="1" applyBorder="1" applyAlignment="1">
      <alignment vertical="center"/>
    </xf>
    <xf numFmtId="0" fontId="3" fillId="0" borderId="19" xfId="0" applyFont="1" applyBorder="1" applyAlignment="1">
      <alignment horizontal="left"/>
    </xf>
    <xf numFmtId="0" fontId="3" fillId="0" borderId="88" xfId="0" applyFont="1" applyBorder="1"/>
    <xf numFmtId="49" fontId="3" fillId="0" borderId="0" xfId="1" applyNumberFormat="1" applyFont="1" applyFill="1" applyBorder="1" applyAlignment="1" applyProtection="1">
      <alignment horizontal="center" vertical="center"/>
    </xf>
    <xf numFmtId="0" fontId="3" fillId="0" borderId="21" xfId="0" applyFont="1" applyBorder="1" applyProtection="1">
      <protection locked="0"/>
    </xf>
    <xf numFmtId="0" fontId="3" fillId="0" borderId="5" xfId="0" applyFont="1" applyBorder="1"/>
    <xf numFmtId="0" fontId="3" fillId="0" borderId="1" xfId="0" applyFont="1" applyBorder="1" applyAlignment="1">
      <alignment vertical="center"/>
    </xf>
    <xf numFmtId="0" fontId="10" fillId="0" borderId="44" xfId="0" applyFont="1" applyBorder="1" applyAlignment="1">
      <alignment horizontal="center"/>
    </xf>
    <xf numFmtId="0" fontId="4" fillId="0" borderId="80" xfId="0" applyFont="1" applyBorder="1" applyAlignment="1">
      <alignment horizontal="center" vertical="center"/>
    </xf>
    <xf numFmtId="0" fontId="5" fillId="3" borderId="0" xfId="0" applyFont="1" applyFill="1"/>
    <xf numFmtId="0" fontId="3" fillId="0" borderId="0" xfId="0" applyFont="1" applyAlignment="1">
      <alignment horizontal="left" indent="2"/>
    </xf>
    <xf numFmtId="0" fontId="2" fillId="0" borderId="0" xfId="0" applyFont="1" applyAlignment="1">
      <alignment vertical="top"/>
    </xf>
    <xf numFmtId="0" fontId="6" fillId="0" borderId="0" xfId="0" applyFont="1" applyAlignment="1">
      <alignment vertical="top"/>
    </xf>
    <xf numFmtId="0" fontId="2" fillId="0" borderId="3" xfId="0" applyFont="1" applyBorder="1"/>
    <xf numFmtId="0" fontId="3" fillId="0" borderId="0" xfId="0" applyFont="1" applyAlignment="1" applyProtection="1">
      <alignment horizontal="left" vertical="center" wrapText="1"/>
      <protection locked="0"/>
    </xf>
    <xf numFmtId="0" fontId="5" fillId="0" borderId="1" xfId="0" applyFont="1" applyBorder="1" applyProtection="1">
      <protection locked="0"/>
    </xf>
    <xf numFmtId="0" fontId="10" fillId="3" borderId="0" xfId="0" applyFont="1" applyFill="1"/>
    <xf numFmtId="0" fontId="3" fillId="0" borderId="1" xfId="0" applyFont="1" applyBorder="1" applyAlignment="1">
      <alignment horizontal="center"/>
    </xf>
    <xf numFmtId="0" fontId="4" fillId="3" borderId="36" xfId="0" applyFont="1" applyFill="1" applyBorder="1" applyAlignment="1">
      <alignment horizontal="center"/>
    </xf>
    <xf numFmtId="3" fontId="5" fillId="3" borderId="36" xfId="0" applyNumberFormat="1" applyFont="1" applyFill="1" applyBorder="1" applyAlignment="1">
      <alignment horizontal="center"/>
    </xf>
    <xf numFmtId="0" fontId="5" fillId="3" borderId="36" xfId="0" applyFont="1" applyFill="1" applyBorder="1" applyAlignment="1">
      <alignment horizontal="center"/>
    </xf>
    <xf numFmtId="0" fontId="4" fillId="0" borderId="45" xfId="0" applyFont="1" applyBorder="1" applyAlignment="1">
      <alignment horizontal="center" vertical="center"/>
    </xf>
    <xf numFmtId="3" fontId="37" fillId="3" borderId="36" xfId="0" applyNumberFormat="1" applyFont="1" applyFill="1" applyBorder="1" applyAlignment="1">
      <alignment horizontal="right" vertical="center"/>
    </xf>
    <xf numFmtId="165" fontId="10" fillId="3" borderId="36" xfId="0" applyNumberFormat="1" applyFont="1" applyFill="1" applyBorder="1" applyAlignment="1">
      <alignment horizontal="center"/>
    </xf>
    <xf numFmtId="0" fontId="37" fillId="3" borderId="0" xfId="0" applyFont="1" applyFill="1"/>
    <xf numFmtId="0" fontId="28" fillId="0" borderId="75" xfId="10" applyBorder="1" applyAlignment="1" applyProtection="1">
      <alignment horizontal="center"/>
      <protection locked="0"/>
    </xf>
    <xf numFmtId="0" fontId="28" fillId="0" borderId="49" xfId="10" applyBorder="1" applyAlignment="1" applyProtection="1">
      <alignment horizontal="center"/>
      <protection locked="0"/>
    </xf>
    <xf numFmtId="49" fontId="3" fillId="0" borderId="0" xfId="0" applyNumberFormat="1" applyFont="1" applyAlignment="1" applyProtection="1">
      <alignment horizontal="center" wrapText="1"/>
      <protection locked="0"/>
    </xf>
    <xf numFmtId="172" fontId="3" fillId="0" borderId="0" xfId="0" applyNumberFormat="1" applyFont="1" applyAlignment="1" applyProtection="1">
      <alignment horizontal="center"/>
      <protection locked="0"/>
    </xf>
    <xf numFmtId="1" fontId="3" fillId="0" borderId="0" xfId="0" applyNumberFormat="1" applyFont="1" applyAlignment="1" applyProtection="1">
      <alignment horizontal="center"/>
      <protection locked="0"/>
    </xf>
    <xf numFmtId="49" fontId="3" fillId="0" borderId="0" xfId="0" applyNumberFormat="1" applyFont="1" applyAlignment="1" applyProtection="1">
      <alignment horizontal="center"/>
      <protection locked="0"/>
    </xf>
    <xf numFmtId="165" fontId="3" fillId="0" borderId="0" xfId="0" applyNumberFormat="1" applyFont="1" applyAlignment="1" applyProtection="1">
      <alignment horizontal="center"/>
      <protection locked="0"/>
    </xf>
    <xf numFmtId="164" fontId="3" fillId="0" borderId="0" xfId="0" applyNumberFormat="1" applyFont="1" applyAlignment="1" applyProtection="1">
      <alignment horizontal="center"/>
      <protection locked="0"/>
    </xf>
    <xf numFmtId="0" fontId="3" fillId="0" borderId="0" xfId="0" applyFont="1" applyAlignment="1" applyProtection="1">
      <alignment horizontal="center"/>
      <protection locked="0"/>
    </xf>
    <xf numFmtId="49" fontId="3" fillId="0" borderId="1" xfId="0" applyNumberFormat="1" applyFont="1" applyBorder="1" applyAlignment="1" applyProtection="1">
      <alignment horizontal="center"/>
      <protection locked="0"/>
    </xf>
    <xf numFmtId="0" fontId="5" fillId="0" borderId="0" xfId="0" applyFont="1" applyAlignment="1">
      <alignment horizontal="center"/>
    </xf>
    <xf numFmtId="0" fontId="5" fillId="0" borderId="0" xfId="0" applyFont="1" applyAlignment="1">
      <alignment horizontal="right"/>
    </xf>
    <xf numFmtId="0" fontId="3" fillId="0" borderId="5" xfId="0" applyFont="1" applyBorder="1" applyAlignment="1" applyProtection="1">
      <alignment horizontal="left"/>
      <protection locked="0"/>
    </xf>
    <xf numFmtId="0" fontId="28" fillId="0" borderId="1" xfId="10" applyFill="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0" xfId="0" applyFont="1" applyAlignment="1">
      <alignment horizontal="right"/>
    </xf>
    <xf numFmtId="10" fontId="3" fillId="0" borderId="5" xfId="0" applyNumberFormat="1" applyFont="1" applyBorder="1" applyAlignment="1" applyProtection="1">
      <alignment horizontal="center"/>
      <protection locked="0"/>
    </xf>
    <xf numFmtId="49" fontId="3" fillId="0" borderId="5" xfId="0" applyNumberFormat="1" applyFont="1" applyBorder="1" applyAlignment="1" applyProtection="1">
      <alignment horizontal="center"/>
      <protection locked="0"/>
    </xf>
    <xf numFmtId="0" fontId="3" fillId="0" borderId="1" xfId="0" applyFont="1" applyBorder="1" applyAlignment="1" applyProtection="1">
      <alignment horizontal="center"/>
      <protection locked="0"/>
    </xf>
    <xf numFmtId="10" fontId="3" fillId="0" borderId="1" xfId="0" applyNumberFormat="1" applyFont="1" applyBorder="1" applyAlignment="1" applyProtection="1">
      <alignment horizontal="center"/>
      <protection locked="0"/>
    </xf>
    <xf numFmtId="0" fontId="3" fillId="0" borderId="0" xfId="0" applyFont="1" applyAlignment="1">
      <alignment horizontal="justify" vertical="center" wrapText="1"/>
    </xf>
    <xf numFmtId="170" fontId="3" fillId="0" borderId="1" xfId="0" applyNumberFormat="1" applyFont="1" applyBorder="1" applyAlignment="1" applyProtection="1">
      <alignment horizontal="center"/>
      <protection locked="0"/>
    </xf>
    <xf numFmtId="0" fontId="3" fillId="0" borderId="0" xfId="0" applyFont="1" applyAlignment="1">
      <alignment horizontal="left"/>
    </xf>
    <xf numFmtId="0" fontId="5" fillId="0" borderId="1" xfId="0" applyFont="1" applyBorder="1" applyAlignment="1" applyProtection="1">
      <alignment horizontal="center"/>
      <protection locked="0"/>
    </xf>
    <xf numFmtId="171" fontId="3" fillId="0" borderId="1" xfId="11" applyNumberFormat="1" applyFont="1" applyBorder="1" applyAlignment="1" applyProtection="1">
      <alignment horizontal="left"/>
      <protection locked="0"/>
    </xf>
    <xf numFmtId="170" fontId="3" fillId="0" borderId="5" xfId="0" applyNumberFormat="1" applyFont="1" applyBorder="1" applyAlignment="1" applyProtection="1">
      <alignment horizontal="center"/>
      <protection locked="0"/>
    </xf>
    <xf numFmtId="0" fontId="3" fillId="0" borderId="5" xfId="11" applyFont="1" applyBorder="1" applyAlignment="1" applyProtection="1">
      <alignment horizontal="left"/>
      <protection locked="0"/>
    </xf>
    <xf numFmtId="174" fontId="3" fillId="0" borderId="1" xfId="0" applyNumberFormat="1" applyFont="1" applyBorder="1" applyAlignment="1" applyProtection="1">
      <alignment horizontal="center" wrapText="1"/>
      <protection locked="0"/>
    </xf>
    <xf numFmtId="174" fontId="3" fillId="0" borderId="5" xfId="0" applyNumberFormat="1" applyFont="1" applyBorder="1" applyAlignment="1" applyProtection="1">
      <alignment horizontal="center"/>
      <protection locked="0"/>
    </xf>
    <xf numFmtId="0" fontId="3" fillId="0" borderId="0" xfId="11" applyFont="1" applyAlignment="1">
      <alignment horizontal="right"/>
    </xf>
    <xf numFmtId="0" fontId="2" fillId="0" borderId="0" xfId="0" applyFont="1" applyAlignment="1">
      <alignment horizontal="left" vertical="top"/>
    </xf>
    <xf numFmtId="0" fontId="3" fillId="0" borderId="1" xfId="11" applyFont="1" applyBorder="1" applyAlignment="1" applyProtection="1">
      <alignment horizontal="left"/>
      <protection locked="0"/>
    </xf>
    <xf numFmtId="0" fontId="5" fillId="0" borderId="0" xfId="0" applyFont="1" applyAlignment="1">
      <alignment horizontal="left" wrapText="1"/>
    </xf>
    <xf numFmtId="0" fontId="12" fillId="0" borderId="0" xfId="0" applyFont="1" applyAlignment="1">
      <alignment horizontal="left"/>
    </xf>
    <xf numFmtId="0" fontId="3" fillId="0" borderId="0" xfId="0" applyFont="1" applyAlignment="1">
      <alignment horizontal="left" vertical="top" wrapText="1"/>
    </xf>
    <xf numFmtId="0" fontId="3" fillId="0" borderId="0" xfId="0" applyFont="1" applyAlignment="1">
      <alignment horizontal="center"/>
    </xf>
    <xf numFmtId="171" fontId="3" fillId="0" borderId="5" xfId="11" applyNumberFormat="1" applyFont="1" applyBorder="1" applyAlignment="1" applyProtection="1">
      <alignment horizontal="center"/>
      <protection locked="0"/>
    </xf>
    <xf numFmtId="0" fontId="28" fillId="0" borderId="1" xfId="10" applyBorder="1" applyAlignment="1" applyProtection="1">
      <alignment horizontal="center"/>
      <protection locked="0"/>
    </xf>
    <xf numFmtId="49" fontId="3" fillId="0" borderId="1" xfId="0" applyNumberFormat="1" applyFont="1" applyBorder="1" applyAlignment="1" applyProtection="1">
      <alignment horizontal="left"/>
      <protection locked="0"/>
    </xf>
    <xf numFmtId="49" fontId="3" fillId="0" borderId="5" xfId="0" applyNumberFormat="1" applyFont="1" applyBorder="1" applyAlignment="1" applyProtection="1">
      <alignment horizontal="left"/>
      <protection locked="0"/>
    </xf>
    <xf numFmtId="0" fontId="3" fillId="0" borderId="0" xfId="11" applyFont="1" applyAlignment="1">
      <alignment horizontal="left" wrapText="1"/>
    </xf>
    <xf numFmtId="171" fontId="3" fillId="0" borderId="5" xfId="11" applyNumberFormat="1" applyFont="1" applyBorder="1" applyAlignment="1" applyProtection="1">
      <alignment horizontal="left"/>
      <protection locked="0"/>
    </xf>
    <xf numFmtId="0" fontId="4" fillId="0" borderId="72" xfId="0" applyFont="1" applyBorder="1" applyAlignment="1">
      <alignment horizontal="left" vertical="top" wrapText="1"/>
    </xf>
    <xf numFmtId="0" fontId="4" fillId="0" borderId="73" xfId="0" applyFont="1" applyBorder="1" applyAlignment="1">
      <alignment horizontal="left" vertical="top" wrapText="1"/>
    </xf>
    <xf numFmtId="0" fontId="4" fillId="0" borderId="74" xfId="0" applyFont="1" applyBorder="1" applyAlignment="1">
      <alignment horizontal="left" vertical="top" wrapText="1"/>
    </xf>
    <xf numFmtId="0" fontId="3" fillId="0" borderId="0" xfId="0" applyFont="1" applyAlignment="1">
      <alignment horizontal="left" wrapText="1"/>
    </xf>
    <xf numFmtId="0" fontId="3" fillId="0" borderId="1" xfId="0" applyFont="1" applyBorder="1" applyAlignment="1" applyProtection="1">
      <alignment horizontal="left" vertical="justify" wrapText="1"/>
      <protection locked="0"/>
    </xf>
    <xf numFmtId="0" fontId="3" fillId="0" borderId="5" xfId="0" applyFont="1" applyBorder="1" applyAlignment="1" applyProtection="1">
      <alignment horizontal="left" vertical="justify" wrapText="1"/>
      <protection locked="0"/>
    </xf>
    <xf numFmtId="0" fontId="3" fillId="0" borderId="5" xfId="0" applyFont="1" applyBorder="1" applyAlignment="1" applyProtection="1">
      <alignment horizontal="left" wrapText="1"/>
      <protection locked="0"/>
    </xf>
    <xf numFmtId="171" fontId="3" fillId="0" borderId="5" xfId="0" applyNumberFormat="1" applyFont="1" applyBorder="1" applyAlignment="1" applyProtection="1">
      <alignment horizontal="left" vertical="justify" wrapText="1"/>
      <protection locked="0"/>
    </xf>
    <xf numFmtId="0" fontId="3" fillId="0" borderId="1" xfId="0" applyFont="1" applyBorder="1" applyAlignment="1" applyProtection="1">
      <alignment horizontal="left" wrapText="1"/>
      <protection locked="0"/>
    </xf>
    <xf numFmtId="0" fontId="3" fillId="0" borderId="0" xfId="0" applyFont="1" applyAlignment="1">
      <alignment horizontal="center" wrapText="1"/>
    </xf>
    <xf numFmtId="0" fontId="3" fillId="0" borderId="5" xfId="0" applyFont="1" applyBorder="1" applyAlignment="1" applyProtection="1">
      <alignment horizontal="center" vertical="justify" wrapText="1"/>
      <protection locked="0"/>
    </xf>
    <xf numFmtId="0" fontId="4" fillId="0" borderId="72" xfId="0" applyFont="1" applyBorder="1" applyAlignment="1" applyProtection="1">
      <alignment horizontal="left" vertical="top" wrapText="1"/>
      <protection locked="0"/>
    </xf>
    <xf numFmtId="0" fontId="4" fillId="0" borderId="73" xfId="0" applyFont="1" applyBorder="1" applyAlignment="1" applyProtection="1">
      <alignment horizontal="left" vertical="top" wrapText="1"/>
      <protection locked="0"/>
    </xf>
    <xf numFmtId="0" fontId="4" fillId="0" borderId="74" xfId="0" applyFont="1" applyBorder="1" applyAlignment="1" applyProtection="1">
      <alignment horizontal="left" vertical="top" wrapText="1"/>
      <protection locked="0"/>
    </xf>
    <xf numFmtId="0" fontId="6" fillId="0" borderId="0" xfId="0" applyFont="1" applyAlignment="1">
      <alignment horizontal="left" wrapText="1"/>
    </xf>
    <xf numFmtId="49" fontId="3" fillId="0" borderId="1" xfId="0" applyNumberFormat="1" applyFont="1" applyBorder="1" applyProtection="1">
      <protection locked="0"/>
    </xf>
    <xf numFmtId="0" fontId="3" fillId="0" borderId="1" xfId="0" applyFont="1" applyBorder="1" applyAlignment="1" applyProtection="1">
      <alignment horizontal="left" vertical="top"/>
      <protection locked="0"/>
    </xf>
    <xf numFmtId="0" fontId="10" fillId="0" borderId="0" xfId="0" applyFont="1" applyAlignment="1">
      <alignment horizontal="left" vertical="top" wrapText="1"/>
    </xf>
    <xf numFmtId="0" fontId="3" fillId="0" borderId="23"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64"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6" fillId="0" borderId="0" xfId="0" applyFont="1" applyAlignment="1">
      <alignment horizontal="right" vertical="top"/>
    </xf>
    <xf numFmtId="0" fontId="3" fillId="0" borderId="5" xfId="0" applyFont="1" applyBorder="1" applyAlignment="1" applyProtection="1">
      <alignment horizontal="center"/>
      <protection locked="0"/>
    </xf>
    <xf numFmtId="171" fontId="3" fillId="0" borderId="5" xfId="0" applyNumberFormat="1" applyFont="1" applyBorder="1" applyAlignment="1" applyProtection="1">
      <alignment horizontal="left"/>
      <protection locked="0"/>
    </xf>
    <xf numFmtId="0" fontId="3" fillId="0" borderId="1" xfId="3" applyFont="1" applyBorder="1" applyAlignment="1" applyProtection="1">
      <alignment horizontal="center"/>
      <protection locked="0"/>
    </xf>
    <xf numFmtId="0" fontId="3" fillId="0" borderId="23" xfId="3" applyFont="1" applyBorder="1" applyAlignment="1" applyProtection="1">
      <alignment horizontal="left" vertical="top" wrapText="1"/>
      <protection locked="0"/>
    </xf>
    <xf numFmtId="0" fontId="3" fillId="0" borderId="3" xfId="3" applyFont="1" applyBorder="1" applyAlignment="1" applyProtection="1">
      <alignment horizontal="left" vertical="top" wrapText="1"/>
      <protection locked="0"/>
    </xf>
    <xf numFmtId="0" fontId="3" fillId="0" borderId="64" xfId="3" applyFont="1" applyBorder="1" applyAlignment="1" applyProtection="1">
      <alignment horizontal="left" vertical="top" wrapText="1"/>
      <protection locked="0"/>
    </xf>
    <xf numFmtId="0" fontId="3" fillId="0" borderId="14" xfId="3" applyFont="1" applyBorder="1" applyAlignment="1" applyProtection="1">
      <alignment horizontal="left" vertical="top" wrapText="1"/>
      <protection locked="0"/>
    </xf>
    <xf numFmtId="0" fontId="3" fillId="0" borderId="1" xfId="3" applyFont="1" applyBorder="1" applyAlignment="1" applyProtection="1">
      <alignment horizontal="left" vertical="top" wrapText="1"/>
      <protection locked="0"/>
    </xf>
    <xf numFmtId="0" fontId="3" fillId="0" borderId="15" xfId="3" applyFont="1" applyBorder="1" applyAlignment="1" applyProtection="1">
      <alignment horizontal="left" vertical="top" wrapText="1"/>
      <protection locked="0"/>
    </xf>
    <xf numFmtId="0" fontId="28" fillId="0" borderId="5" xfId="10" applyBorder="1" applyAlignment="1" applyProtection="1">
      <alignment horizontal="center"/>
      <protection locked="0"/>
    </xf>
    <xf numFmtId="0" fontId="7" fillId="0" borderId="0" xfId="0" applyFont="1" applyAlignment="1">
      <alignment horizontal="left" vertical="top" wrapText="1"/>
    </xf>
    <xf numFmtId="165" fontId="3" fillId="0" borderId="1" xfId="1" applyNumberFormat="1" applyFont="1" applyBorder="1" applyAlignment="1" applyProtection="1">
      <alignment horizontal="center"/>
      <protection locked="0"/>
    </xf>
    <xf numFmtId="0" fontId="7" fillId="0" borderId="2" xfId="0" applyFont="1" applyBorder="1" applyAlignment="1">
      <alignment horizontal="left" vertical="top"/>
    </xf>
    <xf numFmtId="0" fontId="3" fillId="3" borderId="0" xfId="0" applyFont="1" applyFill="1" applyAlignment="1">
      <alignment horizontal="right"/>
    </xf>
    <xf numFmtId="0" fontId="5" fillId="3" borderId="0" xfId="0" applyFont="1" applyFill="1" applyAlignment="1">
      <alignment horizontal="center" vertical="top" wrapText="1"/>
    </xf>
    <xf numFmtId="0" fontId="5" fillId="3" borderId="69" xfId="0" applyFont="1" applyFill="1" applyBorder="1" applyAlignment="1">
      <alignment horizontal="center" vertical="top" wrapText="1"/>
    </xf>
    <xf numFmtId="0" fontId="3" fillId="3" borderId="0" xfId="0" applyFont="1" applyFill="1" applyAlignment="1">
      <alignment horizontal="left"/>
    </xf>
    <xf numFmtId="0" fontId="3" fillId="3" borderId="69" xfId="0" applyFont="1" applyFill="1" applyBorder="1" applyAlignment="1">
      <alignment horizontal="left"/>
    </xf>
    <xf numFmtId="0" fontId="3" fillId="3" borderId="0" xfId="0" applyFont="1" applyFill="1"/>
    <xf numFmtId="3" fontId="3" fillId="0" borderId="0" xfId="0" applyNumberFormat="1" applyFont="1" applyAlignment="1">
      <alignment horizontal="right"/>
    </xf>
    <xf numFmtId="0" fontId="4" fillId="0" borderId="0" xfId="0" applyFont="1" applyAlignment="1">
      <alignment horizontal="right"/>
    </xf>
    <xf numFmtId="49" fontId="3" fillId="5" borderId="1" xfId="0" applyNumberFormat="1" applyFont="1" applyFill="1" applyBorder="1" applyAlignment="1" applyProtection="1">
      <alignment horizontal="center"/>
      <protection locked="0"/>
    </xf>
    <xf numFmtId="0" fontId="2" fillId="0" borderId="0" xfId="0" applyFont="1" applyAlignment="1">
      <alignment horizontal="right"/>
    </xf>
    <xf numFmtId="9" fontId="5" fillId="0" borderId="45" xfId="0" applyNumberFormat="1" applyFont="1" applyBorder="1" applyAlignment="1">
      <alignment horizontal="center" vertical="top" wrapText="1"/>
    </xf>
    <xf numFmtId="9" fontId="5" fillId="0" borderId="35" xfId="0" applyNumberFormat="1" applyFont="1" applyBorder="1" applyAlignment="1">
      <alignment horizontal="center" vertical="top" wrapText="1"/>
    </xf>
    <xf numFmtId="9" fontId="5" fillId="0" borderId="44" xfId="0" applyNumberFormat="1" applyFont="1" applyBorder="1" applyAlignment="1">
      <alignment horizontal="center" vertical="top" wrapText="1"/>
    </xf>
    <xf numFmtId="0" fontId="5" fillId="0" borderId="0" xfId="0" applyFont="1" applyAlignment="1">
      <alignment horizontal="left" vertical="center" wrapText="1"/>
    </xf>
    <xf numFmtId="0" fontId="5" fillId="0" borderId="0" xfId="0" applyFont="1" applyAlignment="1">
      <alignment horizontal="left"/>
    </xf>
    <xf numFmtId="0" fontId="9" fillId="0" borderId="0" xfId="0" applyFont="1" applyAlignment="1">
      <alignment horizontal="right"/>
    </xf>
    <xf numFmtId="4" fontId="3" fillId="0" borderId="0" xfId="0" applyNumberFormat="1" applyFont="1" applyAlignment="1">
      <alignment horizontal="right" vertical="center" wrapText="1"/>
    </xf>
    <xf numFmtId="0" fontId="39" fillId="3" borderId="6" xfId="0" applyFont="1" applyFill="1" applyBorder="1" applyAlignment="1">
      <alignment horizontal="center"/>
    </xf>
    <xf numFmtId="0" fontId="39" fillId="3" borderId="33" xfId="0" applyFont="1" applyFill="1" applyBorder="1" applyAlignment="1">
      <alignment horizontal="center"/>
    </xf>
    <xf numFmtId="0" fontId="39" fillId="3" borderId="7" xfId="0" applyFont="1" applyFill="1" applyBorder="1" applyAlignment="1">
      <alignment horizontal="center"/>
    </xf>
    <xf numFmtId="49" fontId="3" fillId="0" borderId="5" xfId="0" applyNumberFormat="1" applyFont="1" applyBorder="1" applyAlignment="1">
      <alignment horizontal="center"/>
    </xf>
    <xf numFmtId="8" fontId="3" fillId="3" borderId="5" xfId="2" applyFont="1" applyFill="1" applyBorder="1" applyAlignment="1" applyProtection="1">
      <alignment horizontal="right"/>
    </xf>
    <xf numFmtId="164" fontId="3" fillId="3" borderId="5" xfId="2" applyNumberFormat="1" applyFont="1" applyFill="1" applyBorder="1" applyAlignment="1" applyProtection="1">
      <alignment horizontal="right"/>
    </xf>
    <xf numFmtId="8" fontId="3" fillId="3" borderId="47" xfId="2" applyFont="1" applyFill="1" applyBorder="1" applyAlignment="1" applyProtection="1">
      <alignment horizontal="right"/>
    </xf>
    <xf numFmtId="0" fontId="5" fillId="0" borderId="4" xfId="0" applyFont="1" applyBorder="1" applyAlignment="1">
      <alignment horizontal="center"/>
    </xf>
    <xf numFmtId="0" fontId="5" fillId="0" borderId="18" xfId="0" applyFont="1" applyBorder="1" applyAlignment="1">
      <alignment horizontal="center"/>
    </xf>
    <xf numFmtId="4" fontId="2" fillId="0" borderId="0" xfId="0" applyNumberFormat="1" applyFont="1" applyAlignment="1">
      <alignment horizontal="center" wrapText="1"/>
    </xf>
    <xf numFmtId="0" fontId="5" fillId="0" borderId="4" xfId="0" applyFont="1" applyBorder="1" applyAlignment="1">
      <alignment horizontal="center" wrapText="1"/>
    </xf>
    <xf numFmtId="0" fontId="5" fillId="0" borderId="27" xfId="0" applyFont="1" applyBorder="1" applyAlignment="1">
      <alignment horizontal="left" wrapText="1"/>
    </xf>
    <xf numFmtId="0" fontId="5" fillId="0" borderId="2" xfId="0" applyFont="1" applyBorder="1" applyAlignment="1">
      <alignment horizontal="left" wrapText="1"/>
    </xf>
    <xf numFmtId="0" fontId="21" fillId="0" borderId="19" xfId="0" applyFont="1" applyBorder="1" applyAlignment="1">
      <alignment horizontal="left" wrapText="1"/>
    </xf>
    <xf numFmtId="0" fontId="21" fillId="0" borderId="0" xfId="0" applyFont="1" applyAlignment="1">
      <alignment horizontal="left" wrapText="1"/>
    </xf>
    <xf numFmtId="164" fontId="3" fillId="0" borderId="5" xfId="0" applyNumberFormat="1" applyFont="1" applyBorder="1" applyAlignment="1" applyProtection="1">
      <alignment horizontal="center"/>
      <protection locked="0"/>
    </xf>
    <xf numFmtId="0" fontId="2" fillId="0" borderId="4" xfId="0" applyFont="1" applyBorder="1" applyAlignment="1">
      <alignment horizontal="center" wrapText="1"/>
    </xf>
    <xf numFmtId="164" fontId="3" fillId="0" borderId="1" xfId="0" applyNumberFormat="1" applyFont="1" applyBorder="1" applyAlignment="1" applyProtection="1">
      <alignment horizontal="center"/>
      <protection locked="0"/>
    </xf>
    <xf numFmtId="8" fontId="3" fillId="3" borderId="1" xfId="2" applyFont="1" applyFill="1" applyBorder="1" applyAlignment="1" applyProtection="1">
      <alignment horizontal="right"/>
    </xf>
    <xf numFmtId="0" fontId="37" fillId="3" borderId="70" xfId="0" applyFont="1" applyFill="1" applyBorder="1" applyAlignment="1">
      <alignment horizontal="center" wrapText="1"/>
    </xf>
    <xf numFmtId="0" fontId="37" fillId="3" borderId="36" xfId="0" applyFont="1" applyFill="1" applyBorder="1" applyAlignment="1">
      <alignment horizontal="center" wrapText="1"/>
    </xf>
    <xf numFmtId="0" fontId="37" fillId="3" borderId="36" xfId="0" applyFont="1" applyFill="1" applyBorder="1" applyAlignment="1">
      <alignment horizontal="right" vertical="center"/>
    </xf>
    <xf numFmtId="0" fontId="4" fillId="3" borderId="98" xfId="0" applyFont="1" applyFill="1" applyBorder="1" applyAlignment="1">
      <alignment horizontal="center" vertical="center" wrapText="1"/>
    </xf>
    <xf numFmtId="0" fontId="37" fillId="3" borderId="0" xfId="0" applyFont="1" applyFill="1" applyAlignment="1">
      <alignment horizontal="right" wrapText="1"/>
    </xf>
    <xf numFmtId="0" fontId="11" fillId="3" borderId="0" xfId="0" applyFont="1" applyFill="1" applyAlignment="1">
      <alignment horizontal="right"/>
    </xf>
    <xf numFmtId="0" fontId="37" fillId="3" borderId="0" xfId="0" applyFont="1" applyFill="1" applyAlignment="1">
      <alignment horizontal="right"/>
    </xf>
    <xf numFmtId="0" fontId="37" fillId="3" borderId="68" xfId="0" applyFont="1" applyFill="1" applyBorder="1" applyAlignment="1">
      <alignment horizontal="center" wrapText="1"/>
    </xf>
    <xf numFmtId="0" fontId="37" fillId="3" borderId="0" xfId="0" applyFont="1" applyFill="1" applyAlignment="1">
      <alignment horizontal="center" wrapText="1"/>
    </xf>
    <xf numFmtId="0" fontId="11" fillId="3" borderId="68" xfId="0" applyFont="1" applyFill="1" applyBorder="1" applyAlignment="1">
      <alignment horizontal="right" wrapText="1"/>
    </xf>
    <xf numFmtId="0" fontId="11" fillId="3" borderId="0" xfId="0" applyFont="1" applyFill="1" applyAlignment="1">
      <alignment horizontal="right" wrapText="1"/>
    </xf>
    <xf numFmtId="0" fontId="10" fillId="3" borderId="45"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10" fillId="3" borderId="96" xfId="0" applyFont="1" applyFill="1" applyBorder="1" applyAlignment="1">
      <alignment horizontal="center" vertical="center" wrapText="1"/>
    </xf>
    <xf numFmtId="0" fontId="10" fillId="3" borderId="97"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3" fillId="3" borderId="44" xfId="0" applyFont="1" applyFill="1" applyBorder="1" applyAlignment="1">
      <alignment horizontal="center" wrapText="1"/>
    </xf>
    <xf numFmtId="0" fontId="5" fillId="4" borderId="44" xfId="0" applyFont="1" applyFill="1" applyBorder="1" applyAlignment="1">
      <alignment horizontal="center" vertical="center" wrapText="1"/>
    </xf>
    <xf numFmtId="9" fontId="4" fillId="3" borderId="59" xfId="0" applyNumberFormat="1" applyFont="1" applyFill="1" applyBorder="1" applyAlignment="1">
      <alignment horizontal="center" vertical="center" wrapText="1"/>
    </xf>
    <xf numFmtId="9" fontId="4" fillId="3" borderId="62" xfId="0" applyNumberFormat="1" applyFont="1" applyFill="1" applyBorder="1" applyAlignment="1">
      <alignment horizontal="center" vertical="center" wrapText="1"/>
    </xf>
    <xf numFmtId="49" fontId="5" fillId="3" borderId="45" xfId="0" applyNumberFormat="1" applyFont="1" applyFill="1" applyBorder="1" applyAlignment="1">
      <alignment horizontal="center" vertical="center" wrapText="1"/>
    </xf>
    <xf numFmtId="0" fontId="3"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3" fillId="3" borderId="60" xfId="0" applyFont="1" applyFill="1" applyBorder="1" applyAlignment="1">
      <alignment horizontal="center" vertical="center" wrapText="1"/>
    </xf>
    <xf numFmtId="165" fontId="5" fillId="0" borderId="6" xfId="2" applyNumberFormat="1" applyFont="1" applyFill="1" applyBorder="1" applyAlignment="1" applyProtection="1">
      <alignment horizontal="right"/>
    </xf>
    <xf numFmtId="165" fontId="5" fillId="0" borderId="33" xfId="2" applyNumberFormat="1" applyFont="1" applyFill="1" applyBorder="1" applyAlignment="1" applyProtection="1">
      <alignment horizontal="right"/>
    </xf>
    <xf numFmtId="165" fontId="5" fillId="0" borderId="7" xfId="2" applyNumberFormat="1" applyFont="1" applyFill="1" applyBorder="1" applyAlignment="1" applyProtection="1">
      <alignment horizontal="right"/>
    </xf>
    <xf numFmtId="0" fontId="3" fillId="0" borderId="1" xfId="3" applyFont="1" applyBorder="1" applyAlignment="1" applyProtection="1">
      <alignment horizontal="left"/>
      <protection locked="0"/>
    </xf>
    <xf numFmtId="0" fontId="5" fillId="3" borderId="56" xfId="3" applyFont="1" applyFill="1" applyBorder="1" applyAlignment="1">
      <alignment horizontal="center"/>
    </xf>
    <xf numFmtId="0" fontId="5" fillId="3" borderId="33" xfId="3" applyFont="1" applyFill="1" applyBorder="1" applyAlignment="1">
      <alignment horizontal="center"/>
    </xf>
    <xf numFmtId="0" fontId="5" fillId="3" borderId="55" xfId="3" applyFont="1" applyFill="1" applyBorder="1" applyAlignment="1">
      <alignment horizontal="center"/>
    </xf>
    <xf numFmtId="165" fontId="3" fillId="0" borderId="11" xfId="3" applyNumberFormat="1" applyFont="1" applyBorder="1" applyAlignment="1" applyProtection="1">
      <alignment horizontal="right"/>
      <protection locked="0"/>
    </xf>
    <xf numFmtId="165" fontId="3" fillId="0" borderId="5" xfId="3" applyNumberFormat="1" applyFont="1" applyBorder="1" applyAlignment="1" applyProtection="1">
      <alignment horizontal="right"/>
      <protection locked="0"/>
    </xf>
    <xf numFmtId="165" fontId="3" fillId="0" borderId="12" xfId="3" applyNumberFormat="1" applyFont="1" applyBorder="1" applyAlignment="1" applyProtection="1">
      <alignment horizontal="right"/>
      <protection locked="0"/>
    </xf>
    <xf numFmtId="0" fontId="3" fillId="0" borderId="11" xfId="3" applyFont="1" applyBorder="1" applyProtection="1">
      <protection locked="0"/>
    </xf>
    <xf numFmtId="0" fontId="3" fillId="0" borderId="5" xfId="3" applyFont="1" applyBorder="1" applyProtection="1">
      <protection locked="0"/>
    </xf>
    <xf numFmtId="0" fontId="3" fillId="0" borderId="57" xfId="3" applyFont="1" applyBorder="1" applyProtection="1">
      <protection locked="0"/>
    </xf>
    <xf numFmtId="165" fontId="3" fillId="0" borderId="17" xfId="3" applyNumberFormat="1" applyFont="1" applyBorder="1" applyAlignment="1" applyProtection="1">
      <alignment horizontal="right"/>
      <protection locked="0"/>
    </xf>
    <xf numFmtId="165" fontId="3" fillId="0" borderId="16" xfId="3" applyNumberFormat="1" applyFont="1" applyBorder="1" applyAlignment="1" applyProtection="1">
      <alignment horizontal="right"/>
      <protection locked="0"/>
    </xf>
    <xf numFmtId="165" fontId="3" fillId="0" borderId="25" xfId="3" applyNumberFormat="1" applyFont="1" applyBorder="1" applyAlignment="1" applyProtection="1">
      <alignment horizontal="right"/>
      <protection locked="0"/>
    </xf>
    <xf numFmtId="165" fontId="3" fillId="0" borderId="10" xfId="3" applyNumberFormat="1" applyFont="1" applyBorder="1" applyAlignment="1" applyProtection="1">
      <alignment horizontal="right"/>
      <protection locked="0"/>
    </xf>
    <xf numFmtId="165" fontId="3" fillId="0" borderId="21" xfId="3" applyNumberFormat="1" applyFont="1" applyBorder="1" applyAlignment="1" applyProtection="1">
      <alignment horizontal="right"/>
      <protection locked="0"/>
    </xf>
    <xf numFmtId="165" fontId="3" fillId="0" borderId="38" xfId="3" applyNumberFormat="1" applyFont="1" applyBorder="1" applyAlignment="1" applyProtection="1">
      <alignment horizontal="right"/>
      <protection locked="0"/>
    </xf>
    <xf numFmtId="0" fontId="5" fillId="0" borderId="27" xfId="3" applyFont="1" applyBorder="1" applyAlignment="1">
      <alignment horizontal="right"/>
    </xf>
    <xf numFmtId="0" fontId="5" fillId="0" borderId="28" xfId="3" applyFont="1" applyBorder="1" applyAlignment="1">
      <alignment horizontal="right"/>
    </xf>
    <xf numFmtId="6" fontId="3" fillId="0" borderId="10" xfId="3" applyNumberFormat="1" applyFont="1" applyBorder="1" applyAlignment="1" applyProtection="1">
      <alignment horizontal="right"/>
      <protection locked="0"/>
    </xf>
    <xf numFmtId="6" fontId="3" fillId="0" borderId="21" xfId="3" applyNumberFormat="1" applyFont="1" applyBorder="1" applyAlignment="1" applyProtection="1">
      <alignment horizontal="right"/>
      <protection locked="0"/>
    </xf>
    <xf numFmtId="6" fontId="3" fillId="0" borderId="38" xfId="3" applyNumberFormat="1" applyFont="1" applyBorder="1" applyAlignment="1" applyProtection="1">
      <alignment horizontal="right"/>
      <protection locked="0"/>
    </xf>
    <xf numFmtId="6" fontId="3" fillId="0" borderId="11" xfId="3" applyNumberFormat="1" applyFont="1" applyBorder="1" applyAlignment="1" applyProtection="1">
      <alignment horizontal="right"/>
      <protection locked="0"/>
    </xf>
    <xf numFmtId="6" fontId="3" fillId="0" borderId="5" xfId="3" applyNumberFormat="1" applyFont="1" applyBorder="1" applyAlignment="1" applyProtection="1">
      <alignment horizontal="right"/>
      <protection locked="0"/>
    </xf>
    <xf numFmtId="6" fontId="3" fillId="0" borderId="12" xfId="3" applyNumberFormat="1" applyFont="1" applyBorder="1" applyAlignment="1" applyProtection="1">
      <alignment horizontal="right"/>
      <protection locked="0"/>
    </xf>
    <xf numFmtId="0" fontId="3" fillId="0" borderId="22" xfId="3" applyFont="1" applyBorder="1" applyAlignment="1" applyProtection="1">
      <alignment horizontal="left"/>
      <protection locked="0"/>
    </xf>
    <xf numFmtId="0" fontId="3" fillId="0" borderId="12" xfId="3" applyFont="1" applyBorder="1" applyAlignment="1" applyProtection="1">
      <alignment horizontal="left"/>
      <protection locked="0"/>
    </xf>
    <xf numFmtId="0" fontId="3" fillId="0" borderId="22" xfId="3" applyFont="1" applyBorder="1" applyProtection="1">
      <protection locked="0"/>
    </xf>
    <xf numFmtId="0" fontId="3" fillId="0" borderId="12" xfId="3" applyFont="1" applyBorder="1" applyProtection="1">
      <protection locked="0"/>
    </xf>
    <xf numFmtId="0" fontId="3" fillId="0" borderId="29" xfId="3" applyFont="1" applyBorder="1" applyAlignment="1" applyProtection="1">
      <alignment horizontal="left"/>
      <protection locked="0"/>
    </xf>
    <xf numFmtId="0" fontId="3" fillId="0" borderId="38" xfId="3" applyFont="1" applyBorder="1" applyAlignment="1" applyProtection="1">
      <alignment horizontal="left"/>
      <protection locked="0"/>
    </xf>
    <xf numFmtId="0" fontId="5" fillId="3" borderId="6" xfId="3" applyFont="1" applyFill="1" applyBorder="1" applyAlignment="1">
      <alignment horizontal="center"/>
    </xf>
    <xf numFmtId="6" fontId="5" fillId="0" borderId="6" xfId="3" applyNumberFormat="1" applyFont="1" applyBorder="1" applyAlignment="1">
      <alignment horizontal="right"/>
    </xf>
    <xf numFmtId="6" fontId="5" fillId="0" borderId="33" xfId="3" applyNumberFormat="1" applyFont="1" applyBorder="1" applyAlignment="1">
      <alignment horizontal="right"/>
    </xf>
    <xf numFmtId="6" fontId="5" fillId="0" borderId="7" xfId="3" applyNumberFormat="1" applyFont="1" applyBorder="1" applyAlignment="1">
      <alignment horizontal="right"/>
    </xf>
    <xf numFmtId="0" fontId="5" fillId="0" borderId="1" xfId="0" applyFont="1" applyBorder="1" applyAlignment="1">
      <alignment horizontal="center" vertical="center"/>
    </xf>
    <xf numFmtId="0" fontId="3" fillId="0" borderId="24" xfId="3" applyFont="1" applyBorder="1" applyAlignment="1" applyProtection="1">
      <alignment horizontal="left"/>
      <protection locked="0"/>
    </xf>
    <xf numFmtId="0" fontId="3" fillId="0" borderId="25" xfId="3" applyFont="1" applyBorder="1" applyAlignment="1" applyProtection="1">
      <alignment horizontal="left"/>
      <protection locked="0"/>
    </xf>
    <xf numFmtId="0" fontId="5" fillId="3" borderId="56" xfId="3" applyFont="1" applyFill="1" applyBorder="1" applyAlignment="1">
      <alignment horizontal="center" wrapText="1"/>
    </xf>
    <xf numFmtId="0" fontId="5" fillId="3" borderId="33" xfId="3" applyFont="1" applyFill="1" applyBorder="1" applyAlignment="1">
      <alignment horizontal="center" wrapText="1"/>
    </xf>
    <xf numFmtId="0" fontId="5" fillId="3" borderId="55" xfId="3" applyFont="1" applyFill="1" applyBorder="1" applyAlignment="1">
      <alignment horizontal="center" wrapText="1"/>
    </xf>
    <xf numFmtId="0" fontId="5" fillId="3" borderId="6" xfId="3" applyFont="1" applyFill="1" applyBorder="1" applyAlignment="1">
      <alignment horizontal="center" wrapText="1"/>
    </xf>
    <xf numFmtId="0" fontId="5" fillId="0" borderId="19" xfId="3" applyFont="1" applyBorder="1" applyAlignment="1">
      <alignment horizontal="right"/>
    </xf>
    <xf numFmtId="0" fontId="5" fillId="0" borderId="0" xfId="3" applyFont="1" applyAlignment="1">
      <alignment horizontal="right"/>
    </xf>
    <xf numFmtId="0" fontId="5" fillId="0" borderId="19" xfId="0" applyFont="1" applyBorder="1" applyAlignment="1">
      <alignment horizontal="left"/>
    </xf>
    <xf numFmtId="0" fontId="5" fillId="0" borderId="20" xfId="0" applyFont="1" applyBorder="1" applyAlignment="1">
      <alignment horizontal="left"/>
    </xf>
    <xf numFmtId="0" fontId="5" fillId="0" borderId="27" xfId="3" applyFont="1" applyBorder="1" applyAlignment="1">
      <alignment horizontal="left" vertical="center"/>
    </xf>
    <xf numFmtId="0" fontId="5" fillId="0" borderId="2" xfId="3" applyFont="1" applyBorder="1" applyAlignment="1">
      <alignment horizontal="left" vertical="center"/>
    </xf>
    <xf numFmtId="0" fontId="5" fillId="0" borderId="28" xfId="3" applyFont="1" applyBorder="1" applyAlignment="1">
      <alignment horizontal="left" vertical="center"/>
    </xf>
    <xf numFmtId="6" fontId="3" fillId="0" borderId="17" xfId="3" applyNumberFormat="1" applyFont="1" applyBorder="1" applyAlignment="1" applyProtection="1">
      <alignment horizontal="right"/>
      <protection locked="0"/>
    </xf>
    <xf numFmtId="6" fontId="3" fillId="0" borderId="16" xfId="3" applyNumberFormat="1" applyFont="1" applyBorder="1" applyAlignment="1" applyProtection="1">
      <alignment horizontal="right"/>
      <protection locked="0"/>
    </xf>
    <xf numFmtId="6" fontId="3" fillId="0" borderId="25" xfId="3" applyNumberFormat="1" applyFont="1" applyBorder="1" applyAlignment="1" applyProtection="1">
      <alignment horizontal="right"/>
      <protection locked="0"/>
    </xf>
    <xf numFmtId="0" fontId="3" fillId="0" borderId="17" xfId="3" applyFont="1" applyBorder="1" applyProtection="1">
      <protection locked="0"/>
    </xf>
    <xf numFmtId="0" fontId="3" fillId="0" borderId="16" xfId="3" applyFont="1" applyBorder="1" applyProtection="1">
      <protection locked="0"/>
    </xf>
    <xf numFmtId="0" fontId="3" fillId="0" borderId="58" xfId="3" applyFont="1" applyBorder="1" applyProtection="1">
      <protection locked="0"/>
    </xf>
    <xf numFmtId="0" fontId="6" fillId="0" borderId="0" xfId="0" applyFont="1" applyAlignment="1">
      <alignment horizontal="left" vertical="top" wrapText="1"/>
    </xf>
    <xf numFmtId="0" fontId="5" fillId="3" borderId="7" xfId="3" applyFont="1" applyFill="1" applyBorder="1" applyAlignment="1">
      <alignment horizontal="center" wrapText="1"/>
    </xf>
    <xf numFmtId="0" fontId="3" fillId="0" borderId="17" xfId="3" applyFont="1" applyBorder="1" applyAlignment="1" applyProtection="1">
      <alignment horizontal="left"/>
      <protection locked="0"/>
    </xf>
    <xf numFmtId="0" fontId="3" fillId="0" borderId="16" xfId="3" applyFont="1" applyBorder="1" applyAlignment="1" applyProtection="1">
      <alignment horizontal="left"/>
      <protection locked="0"/>
    </xf>
    <xf numFmtId="0" fontId="3" fillId="0" borderId="58" xfId="3" applyFont="1" applyBorder="1" applyAlignment="1" applyProtection="1">
      <alignment horizontal="left"/>
      <protection locked="0"/>
    </xf>
    <xf numFmtId="0" fontId="3" fillId="0" borderId="11" xfId="3" applyFont="1" applyBorder="1" applyAlignment="1" applyProtection="1">
      <alignment horizontal="left"/>
      <protection locked="0"/>
    </xf>
    <xf numFmtId="0" fontId="3" fillId="0" borderId="5" xfId="3" applyFont="1" applyBorder="1" applyAlignment="1" applyProtection="1">
      <alignment horizontal="left"/>
      <protection locked="0"/>
    </xf>
    <xf numFmtId="0" fontId="3" fillId="0" borderId="57" xfId="3" applyFont="1" applyBorder="1" applyAlignment="1" applyProtection="1">
      <alignment horizontal="left"/>
      <protection locked="0"/>
    </xf>
    <xf numFmtId="0" fontId="3" fillId="0" borderId="10" xfId="3" applyFont="1" applyBorder="1" applyAlignment="1" applyProtection="1">
      <alignment horizontal="left"/>
      <protection locked="0"/>
    </xf>
    <xf numFmtId="0" fontId="3" fillId="0" borderId="21" xfId="3" applyFont="1" applyBorder="1" applyAlignment="1" applyProtection="1">
      <alignment horizontal="left"/>
      <protection locked="0"/>
    </xf>
    <xf numFmtId="0" fontId="3" fillId="0" borderId="30" xfId="3" applyFont="1" applyBorder="1" applyAlignment="1" applyProtection="1">
      <alignment horizontal="left"/>
      <protection locked="0"/>
    </xf>
    <xf numFmtId="0" fontId="3" fillId="0" borderId="10" xfId="3" applyFont="1" applyBorder="1" applyProtection="1">
      <protection locked="0"/>
    </xf>
    <xf numFmtId="0" fontId="3" fillId="0" borderId="21" xfId="3" applyFont="1" applyBorder="1" applyProtection="1">
      <protection locked="0"/>
    </xf>
    <xf numFmtId="0" fontId="3" fillId="0" borderId="30" xfId="3" applyFont="1" applyBorder="1" applyProtection="1">
      <protection locked="0"/>
    </xf>
    <xf numFmtId="0" fontId="5" fillId="0" borderId="0" xfId="11" applyFont="1"/>
    <xf numFmtId="0" fontId="3" fillId="0" borderId="0" xfId="11" applyFont="1" applyAlignment="1">
      <alignment horizontal="justify"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49" fontId="3" fillId="0" borderId="29" xfId="0" applyNumberFormat="1" applyFont="1" applyBorder="1" applyAlignment="1">
      <alignment horizontal="center"/>
    </xf>
    <xf numFmtId="49" fontId="3" fillId="0" borderId="38" xfId="0" applyNumberFormat="1" applyFont="1" applyBorder="1" applyAlignment="1">
      <alignment horizontal="center"/>
    </xf>
    <xf numFmtId="49" fontId="3" fillId="0" borderId="22" xfId="0" applyNumberFormat="1" applyFont="1" applyBorder="1" applyAlignment="1" applyProtection="1">
      <alignment horizontal="center"/>
      <protection locked="0"/>
    </xf>
    <xf numFmtId="49" fontId="3" fillId="0" borderId="12" xfId="0" applyNumberFormat="1" applyFont="1" applyBorder="1" applyAlignment="1" applyProtection="1">
      <alignment horizontal="center"/>
      <protection locked="0"/>
    </xf>
    <xf numFmtId="0" fontId="3" fillId="0" borderId="22" xfId="0" applyFont="1" applyBorder="1" applyProtection="1">
      <protection locked="0"/>
    </xf>
    <xf numFmtId="0" fontId="3" fillId="0" borderId="5" xfId="0" applyFont="1" applyBorder="1" applyProtection="1">
      <protection locked="0"/>
    </xf>
    <xf numFmtId="0" fontId="3" fillId="0" borderId="29" xfId="0" applyFont="1" applyBorder="1"/>
    <xf numFmtId="0" fontId="3" fillId="0" borderId="21" xfId="0" applyFont="1" applyBorder="1"/>
    <xf numFmtId="0" fontId="5" fillId="0" borderId="19" xfId="0" applyFont="1" applyBorder="1" applyAlignment="1">
      <alignment horizontal="right"/>
    </xf>
    <xf numFmtId="0" fontId="3" fillId="0" borderId="19" xfId="0" applyFont="1" applyBorder="1" applyAlignment="1">
      <alignment horizontal="left" wrapText="1"/>
    </xf>
    <xf numFmtId="165" fontId="3" fillId="0" borderId="1" xfId="0" applyNumberFormat="1" applyFont="1" applyBorder="1" applyAlignment="1" applyProtection="1">
      <alignment horizontal="center"/>
      <protection locked="0"/>
    </xf>
    <xf numFmtId="165" fontId="3" fillId="0" borderId="14" xfId="0" applyNumberFormat="1" applyFont="1" applyBorder="1" applyAlignment="1" applyProtection="1">
      <alignment horizontal="right"/>
      <protection locked="0"/>
    </xf>
    <xf numFmtId="165" fontId="3" fillId="0" borderId="15" xfId="0" applyNumberFormat="1" applyFont="1" applyBorder="1" applyAlignment="1" applyProtection="1">
      <alignment horizontal="right"/>
      <protection locked="0"/>
    </xf>
    <xf numFmtId="0" fontId="3" fillId="0" borderId="10"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3" fillId="0" borderId="30" xfId="0" applyFont="1" applyBorder="1" applyAlignment="1" applyProtection="1">
      <alignment horizontal="left"/>
      <protection locked="0"/>
    </xf>
    <xf numFmtId="165" fontId="3" fillId="0" borderId="11" xfId="0" applyNumberFormat="1" applyFont="1" applyBorder="1" applyAlignment="1" applyProtection="1">
      <alignment horizontal="right"/>
      <protection locked="0"/>
    </xf>
    <xf numFmtId="165" fontId="3" fillId="0" borderId="12" xfId="0" applyNumberFormat="1" applyFont="1" applyBorder="1" applyAlignment="1" applyProtection="1">
      <alignment horizontal="right"/>
      <protection locked="0"/>
    </xf>
    <xf numFmtId="0" fontId="3" fillId="0" borderId="22"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27"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39" xfId="0" applyFont="1" applyBorder="1" applyAlignment="1" applyProtection="1">
      <alignment horizontal="left"/>
      <protection locked="0"/>
    </xf>
    <xf numFmtId="0" fontId="3" fillId="0" borderId="17"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3" fillId="0" borderId="58" xfId="0" applyFont="1" applyBorder="1" applyAlignment="1" applyProtection="1">
      <alignment horizontal="left"/>
      <protection locked="0"/>
    </xf>
    <xf numFmtId="165" fontId="3" fillId="0" borderId="17" xfId="0" applyNumberFormat="1" applyFont="1" applyBorder="1" applyAlignment="1" applyProtection="1">
      <alignment horizontal="right"/>
      <protection locked="0"/>
    </xf>
    <xf numFmtId="165" fontId="3" fillId="0" borderId="25" xfId="0" applyNumberFormat="1" applyFont="1" applyBorder="1" applyAlignment="1" applyProtection="1">
      <alignment horizontal="right"/>
      <protection locked="0"/>
    </xf>
    <xf numFmtId="0" fontId="3" fillId="0" borderId="11" xfId="0" applyFont="1" applyBorder="1" applyAlignment="1" applyProtection="1">
      <alignment horizontal="left"/>
      <protection locked="0"/>
    </xf>
    <xf numFmtId="0" fontId="3" fillId="0" borderId="57" xfId="0" applyFont="1" applyBorder="1" applyAlignment="1" applyProtection="1">
      <alignment horizontal="left"/>
      <protection locked="0"/>
    </xf>
    <xf numFmtId="0" fontId="7" fillId="0" borderId="0" xfId="0" applyFont="1" applyAlignment="1">
      <alignment horizontal="center" vertical="top" wrapText="1"/>
    </xf>
    <xf numFmtId="0" fontId="7" fillId="0" borderId="2" xfId="0" applyFont="1" applyBorder="1" applyAlignment="1">
      <alignment horizontal="center" vertical="top" wrapText="1"/>
    </xf>
    <xf numFmtId="0" fontId="5" fillId="3" borderId="6"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3" xfId="0" applyFont="1" applyFill="1" applyBorder="1" applyAlignment="1">
      <alignment horizontal="center" vertical="center"/>
    </xf>
    <xf numFmtId="0" fontId="5" fillId="3" borderId="7" xfId="0" applyFont="1" applyFill="1" applyBorder="1" applyAlignment="1">
      <alignment horizontal="center" vertical="center"/>
    </xf>
    <xf numFmtId="0" fontId="3" fillId="0" borderId="29" xfId="0" applyFont="1" applyBorder="1" applyAlignment="1" applyProtection="1">
      <alignment horizontal="left"/>
      <protection locked="0"/>
    </xf>
    <xf numFmtId="0" fontId="3" fillId="0" borderId="38" xfId="0" applyFont="1" applyBorder="1" applyAlignment="1" applyProtection="1">
      <alignment horizontal="left"/>
      <protection locked="0"/>
    </xf>
    <xf numFmtId="0" fontId="3" fillId="0" borderId="10"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3" fillId="0" borderId="38"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16"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3" fillId="3" borderId="29" xfId="0" applyFont="1" applyFill="1" applyBorder="1" applyAlignment="1">
      <alignment horizontal="left"/>
    </xf>
    <xf numFmtId="0" fontId="3" fillId="3" borderId="21" xfId="0" applyFont="1" applyFill="1" applyBorder="1" applyAlignment="1">
      <alignment horizontal="left"/>
    </xf>
    <xf numFmtId="0" fontId="3" fillId="3" borderId="38" xfId="0" applyFont="1" applyFill="1" applyBorder="1" applyAlignment="1">
      <alignment horizontal="left"/>
    </xf>
    <xf numFmtId="0" fontId="24" fillId="3" borderId="0" xfId="0" applyFont="1" applyFill="1" applyAlignment="1">
      <alignment horizontal="center"/>
    </xf>
    <xf numFmtId="0" fontId="36" fillId="0" borderId="0" xfId="10" applyFont="1" applyFill="1" applyBorder="1" applyAlignment="1" applyProtection="1">
      <alignment horizontal="left"/>
    </xf>
    <xf numFmtId="171" fontId="3" fillId="0" borderId="1" xfId="0" applyNumberFormat="1" applyFont="1" applyBorder="1" applyAlignment="1" applyProtection="1">
      <alignment horizontal="left"/>
      <protection locked="0"/>
    </xf>
    <xf numFmtId="0" fontId="4" fillId="0" borderId="0" xfId="0" applyFont="1" applyAlignment="1">
      <alignment horizontal="left" vertical="center" wrapText="1"/>
    </xf>
    <xf numFmtId="0" fontId="4" fillId="0" borderId="0" xfId="0" applyFont="1" applyAlignment="1">
      <alignment horizontal="left" vertical="top" wrapText="1"/>
    </xf>
    <xf numFmtId="0" fontId="18" fillId="0" borderId="0" xfId="0" applyFont="1" applyAlignment="1">
      <alignment horizontal="center"/>
    </xf>
    <xf numFmtId="0" fontId="5" fillId="0" borderId="0" xfId="0" applyFont="1" applyAlignment="1">
      <alignment horizontal="center" wrapText="1"/>
    </xf>
    <xf numFmtId="0" fontId="2" fillId="0" borderId="0" xfId="0" applyFont="1" applyAlignment="1">
      <alignment horizontal="left" vertical="center"/>
    </xf>
    <xf numFmtId="0" fontId="3" fillId="0" borderId="1" xfId="11" applyFont="1" applyBorder="1" applyAlignment="1" applyProtection="1">
      <alignment horizontal="center"/>
      <protection locked="0"/>
    </xf>
    <xf numFmtId="7" fontId="3" fillId="0" borderId="36" xfId="0" applyNumberFormat="1" applyFont="1" applyBorder="1" applyAlignment="1">
      <alignment horizontal="right"/>
    </xf>
    <xf numFmtId="0" fontId="3" fillId="0" borderId="36" xfId="0" applyFont="1" applyBorder="1" applyAlignment="1">
      <alignment horizontal="right"/>
    </xf>
    <xf numFmtId="7" fontId="3" fillId="0" borderId="1" xfId="11" applyNumberFormat="1" applyFont="1" applyBorder="1" applyAlignment="1" applyProtection="1">
      <alignment horizontal="right"/>
      <protection locked="0"/>
    </xf>
    <xf numFmtId="7" fontId="3" fillId="0" borderId="5" xfId="11" applyNumberFormat="1" applyFont="1" applyBorder="1" applyAlignment="1" applyProtection="1">
      <alignment horizontal="right"/>
      <protection locked="0"/>
    </xf>
    <xf numFmtId="170" fontId="3" fillId="0" borderId="1" xfId="11" applyNumberFormat="1" applyFont="1" applyBorder="1" applyAlignment="1" applyProtection="1">
      <alignment horizontal="center"/>
      <protection locked="0"/>
    </xf>
    <xf numFmtId="0" fontId="3" fillId="0" borderId="0" xfId="11" applyFont="1" applyAlignment="1">
      <alignment horizontal="left"/>
    </xf>
    <xf numFmtId="0" fontId="3" fillId="0" borderId="0" xfId="11" applyFont="1" applyAlignment="1">
      <alignment horizontal="justify" vertical="top" wrapText="1"/>
    </xf>
    <xf numFmtId="0" fontId="2" fillId="0" borderId="0" xfId="11" applyFont="1"/>
    <xf numFmtId="0" fontId="3" fillId="0" borderId="0" xfId="11" applyFont="1"/>
    <xf numFmtId="0" fontId="7" fillId="0" borderId="0" xfId="11" applyFont="1"/>
    <xf numFmtId="0" fontId="5" fillId="0" borderId="65" xfId="11" applyFont="1" applyBorder="1" applyAlignment="1">
      <alignment horizontal="left"/>
    </xf>
    <xf numFmtId="0" fontId="5" fillId="0" borderId="66" xfId="11" applyFont="1" applyBorder="1" applyAlignment="1">
      <alignment horizontal="left"/>
    </xf>
    <xf numFmtId="0" fontId="7" fillId="0" borderId="0" xfId="11" applyFont="1" applyAlignment="1">
      <alignment horizontal="left" wrapText="1"/>
    </xf>
    <xf numFmtId="0" fontId="3" fillId="0" borderId="0" xfId="11" applyFont="1" applyAlignment="1">
      <alignment horizontal="center" wrapText="1"/>
    </xf>
    <xf numFmtId="165" fontId="3" fillId="0" borderId="5" xfId="0" applyNumberFormat="1" applyFont="1" applyBorder="1" applyAlignment="1" applyProtection="1">
      <alignment horizontal="center"/>
      <protection locked="0"/>
    </xf>
    <xf numFmtId="0" fontId="3" fillId="0" borderId="1" xfId="11" applyFont="1" applyBorder="1" applyAlignment="1">
      <alignment vertical="top" wrapText="1"/>
    </xf>
    <xf numFmtId="5" fontId="3" fillId="0" borderId="36" xfId="11" applyNumberFormat="1" applyFont="1" applyBorder="1" applyAlignment="1">
      <alignment horizontal="right"/>
    </xf>
    <xf numFmtId="5" fontId="3" fillId="0" borderId="5" xfId="11" applyNumberFormat="1" applyFont="1" applyBorder="1" applyAlignment="1" applyProtection="1">
      <alignment horizontal="right"/>
      <protection locked="0"/>
    </xf>
    <xf numFmtId="5" fontId="3" fillId="0" borderId="1" xfId="11" applyNumberFormat="1" applyFont="1" applyBorder="1" applyAlignment="1">
      <alignment horizontal="right"/>
    </xf>
    <xf numFmtId="5" fontId="3" fillId="0" borderId="1" xfId="11" applyNumberFormat="1" applyFont="1" applyBorder="1" applyAlignment="1" applyProtection="1">
      <alignment horizontal="right"/>
      <protection locked="0"/>
    </xf>
    <xf numFmtId="1" fontId="3" fillId="0" borderId="1" xfId="11" applyNumberFormat="1" applyFont="1" applyBorder="1" applyAlignment="1" applyProtection="1">
      <alignment horizontal="right"/>
      <protection locked="0"/>
    </xf>
    <xf numFmtId="0" fontId="3" fillId="0" borderId="0" xfId="11" applyFont="1" applyAlignment="1">
      <alignment horizontal="center"/>
    </xf>
    <xf numFmtId="0" fontId="3" fillId="0" borderId="0" xfId="11" applyFont="1" applyAlignment="1">
      <alignment horizontal="left" vertical="top" wrapText="1"/>
    </xf>
    <xf numFmtId="10" fontId="3" fillId="0" borderId="36" xfId="11" applyNumberFormat="1" applyFont="1" applyBorder="1" applyAlignment="1">
      <alignment horizontal="right"/>
    </xf>
    <xf numFmtId="0" fontId="3" fillId="0" borderId="1" xfId="11" applyFont="1" applyBorder="1" applyAlignment="1">
      <alignment horizontal="center"/>
    </xf>
    <xf numFmtId="0" fontId="3" fillId="0" borderId="0" xfId="11" applyFont="1" applyAlignment="1">
      <alignment horizontal="left" vertical="top"/>
    </xf>
    <xf numFmtId="165" fontId="3" fillId="0" borderId="36" xfId="11" applyNumberFormat="1" applyFont="1" applyBorder="1" applyAlignment="1">
      <alignment horizontal="right"/>
    </xf>
  </cellXfs>
  <cellStyles count="15">
    <cellStyle name="Comma" xfId="1" builtinId="3"/>
    <cellStyle name="Comma 2" xfId="8"/>
    <cellStyle name="Currency" xfId="2" builtinId="4"/>
    <cellStyle name="Currency 2" xfId="9"/>
    <cellStyle name="Currency 3" xfId="12"/>
    <cellStyle name="Hyperlink" xfId="10" builtinId="8"/>
    <cellStyle name="Normal" xfId="0" builtinId="0"/>
    <cellStyle name="Normal 2" xfId="6"/>
    <cellStyle name="Normal 2 2" xfId="14"/>
    <cellStyle name="Normal 3" xfId="5"/>
    <cellStyle name="Normal 4" xfId="11"/>
    <cellStyle name="Normal_APPBOOK_2003" xfId="3"/>
    <cellStyle name="Percent" xfId="4" builtinId="5"/>
    <cellStyle name="Percent 2" xfId="7"/>
    <cellStyle name="Percent 3" xfId="13"/>
  </cellStyles>
  <dxfs count="3">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L33"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D$33"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I$3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18</xdr:row>
          <xdr:rowOff>85725</xdr:rowOff>
        </xdr:from>
        <xdr:to>
          <xdr:col>10</xdr:col>
          <xdr:colOff>257175</xdr:colOff>
          <xdr:row>19</xdr:row>
          <xdr:rowOff>9525</xdr:rowOff>
        </xdr:to>
        <xdr:sp macro="" textlink="">
          <xdr:nvSpPr>
            <xdr:cNvPr id="1115" name="Check Box 91" descr="Placed in Service"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57150</xdr:colOff>
      <xdr:row>18</xdr:row>
      <xdr:rowOff>57150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38950" y="30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276225</xdr:colOff>
          <xdr:row>18</xdr:row>
          <xdr:rowOff>85725</xdr:rowOff>
        </xdr:from>
        <xdr:to>
          <xdr:col>6</xdr:col>
          <xdr:colOff>161925</xdr:colOff>
          <xdr:row>19</xdr:row>
          <xdr:rowOff>9525</xdr:rowOff>
        </xdr:to>
        <xdr:sp macro="" textlink="">
          <xdr:nvSpPr>
            <xdr:cNvPr id="1120" name="Check Box 96" descr="Placed in Service"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85725</xdr:rowOff>
        </xdr:from>
        <xdr:to>
          <xdr:col>1</xdr:col>
          <xdr:colOff>257175</xdr:colOff>
          <xdr:row>19</xdr:row>
          <xdr:rowOff>9525</xdr:rowOff>
        </xdr:to>
        <xdr:sp macro="" textlink="">
          <xdr:nvSpPr>
            <xdr:cNvPr id="1122" name="Check Box 98" descr="Placed in Service"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14</xdr:row>
          <xdr:rowOff>19050</xdr:rowOff>
        </xdr:from>
        <xdr:to>
          <xdr:col>6</xdr:col>
          <xdr:colOff>600075</xdr:colOff>
          <xdr:row>14</xdr:row>
          <xdr:rowOff>247650</xdr:rowOff>
        </xdr:to>
        <xdr:sp macro="" textlink="">
          <xdr:nvSpPr>
            <xdr:cNvPr id="1123" name="Check Box 99" descr="Placed in Service"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12</xdr:row>
          <xdr:rowOff>276225</xdr:rowOff>
        </xdr:from>
        <xdr:to>
          <xdr:col>6</xdr:col>
          <xdr:colOff>600075</xdr:colOff>
          <xdr:row>13</xdr:row>
          <xdr:rowOff>219075</xdr:rowOff>
        </xdr:to>
        <xdr:sp macro="" textlink="">
          <xdr:nvSpPr>
            <xdr:cNvPr id="1124" name="Check Box 100" descr="Placed in Service"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12</xdr:row>
          <xdr:rowOff>28575</xdr:rowOff>
        </xdr:from>
        <xdr:to>
          <xdr:col>6</xdr:col>
          <xdr:colOff>600075</xdr:colOff>
          <xdr:row>12</xdr:row>
          <xdr:rowOff>257175</xdr:rowOff>
        </xdr:to>
        <xdr:sp macro="" textlink="">
          <xdr:nvSpPr>
            <xdr:cNvPr id="1125" name="Check Box 101" descr="Placed in Service"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28</xdr:row>
          <xdr:rowOff>0</xdr:rowOff>
        </xdr:from>
        <xdr:to>
          <xdr:col>2</xdr:col>
          <xdr:colOff>28575</xdr:colOff>
          <xdr:row>29</xdr:row>
          <xdr:rowOff>0</xdr:rowOff>
        </xdr:to>
        <xdr:sp macro="" textlink="">
          <xdr:nvSpPr>
            <xdr:cNvPr id="1175" name="SD_A_2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31</xdr:row>
          <xdr:rowOff>0</xdr:rowOff>
        </xdr:from>
        <xdr:to>
          <xdr:col>3</xdr:col>
          <xdr:colOff>28575</xdr:colOff>
          <xdr:row>32</xdr:row>
          <xdr:rowOff>9525</xdr:rowOff>
        </xdr:to>
        <xdr:sp macro="" textlink="">
          <xdr:nvSpPr>
            <xdr:cNvPr id="1177" name="SD_A_22"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31</xdr:row>
          <xdr:rowOff>0</xdr:rowOff>
        </xdr:from>
        <xdr:to>
          <xdr:col>7</xdr:col>
          <xdr:colOff>57150</xdr:colOff>
          <xdr:row>32</xdr:row>
          <xdr:rowOff>9525</xdr:rowOff>
        </xdr:to>
        <xdr:sp macro="" textlink="">
          <xdr:nvSpPr>
            <xdr:cNvPr id="1179" name="SD_A_23"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31</xdr:row>
          <xdr:rowOff>0</xdr:rowOff>
        </xdr:from>
        <xdr:to>
          <xdr:col>11</xdr:col>
          <xdr:colOff>104775</xdr:colOff>
          <xdr:row>32</xdr:row>
          <xdr:rowOff>9525</xdr:rowOff>
        </xdr:to>
        <xdr:sp macro="" textlink="">
          <xdr:nvSpPr>
            <xdr:cNvPr id="1233" name="SD_A_80"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15</xdr:row>
          <xdr:rowOff>38100</xdr:rowOff>
        </xdr:from>
        <xdr:to>
          <xdr:col>6</xdr:col>
          <xdr:colOff>600075</xdr:colOff>
          <xdr:row>15</xdr:row>
          <xdr:rowOff>266700</xdr:rowOff>
        </xdr:to>
        <xdr:sp macro="" textlink="">
          <xdr:nvSpPr>
            <xdr:cNvPr id="1257" name="Check Box 233" descr="Placed in Service"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228600</xdr:colOff>
          <xdr:row>3</xdr:row>
          <xdr:rowOff>47625</xdr:rowOff>
        </xdr:from>
        <xdr:to>
          <xdr:col>18</xdr:col>
          <xdr:colOff>581025</xdr:colOff>
          <xdr:row>4</xdr:row>
          <xdr:rowOff>304800</xdr:rowOff>
        </xdr:to>
        <xdr:sp macro="" textlink="">
          <xdr:nvSpPr>
            <xdr:cNvPr id="247810" name="Check Box 2" descr="Placed in Service" hidden="1">
              <a:extLst>
                <a:ext uri="{63B3BB69-23CF-44E3-9099-C40C66FF867C}">
                  <a14:compatExt spid="_x0000_s247810"/>
                </a:ext>
                <a:ext uri="{FF2B5EF4-FFF2-40B4-BE49-F238E27FC236}">
                  <a16:creationId xmlns:a16="http://schemas.microsoft.com/office/drawing/2014/main" id="{00000000-0008-0000-1200-000002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5</xdr:row>
          <xdr:rowOff>28575</xdr:rowOff>
        </xdr:from>
        <xdr:to>
          <xdr:col>18</xdr:col>
          <xdr:colOff>600075</xdr:colOff>
          <xdr:row>7</xdr:row>
          <xdr:rowOff>28575</xdr:rowOff>
        </xdr:to>
        <xdr:sp macro="" textlink="">
          <xdr:nvSpPr>
            <xdr:cNvPr id="247811" name="Check Box 3" descr="Placed in Service" hidden="1">
              <a:extLst>
                <a:ext uri="{63B3BB69-23CF-44E3-9099-C40C66FF867C}">
                  <a14:compatExt spid="_x0000_s247811"/>
                </a:ext>
                <a:ext uri="{FF2B5EF4-FFF2-40B4-BE49-F238E27FC236}">
                  <a16:creationId xmlns:a16="http://schemas.microsoft.com/office/drawing/2014/main" id="{00000000-0008-0000-1200-000003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17</xdr:row>
          <xdr:rowOff>161925</xdr:rowOff>
        </xdr:from>
        <xdr:to>
          <xdr:col>18</xdr:col>
          <xdr:colOff>600075</xdr:colOff>
          <xdr:row>18</xdr:row>
          <xdr:rowOff>285750</xdr:rowOff>
        </xdr:to>
        <xdr:sp macro="" textlink="">
          <xdr:nvSpPr>
            <xdr:cNvPr id="247812" name="Check Box 4" descr="Placed in Service" hidden="1">
              <a:extLst>
                <a:ext uri="{63B3BB69-23CF-44E3-9099-C40C66FF867C}">
                  <a14:compatExt spid="_x0000_s247812"/>
                </a:ext>
                <a:ext uri="{FF2B5EF4-FFF2-40B4-BE49-F238E27FC236}">
                  <a16:creationId xmlns:a16="http://schemas.microsoft.com/office/drawing/2014/main" id="{00000000-0008-0000-1200-000004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20</xdr:row>
          <xdr:rowOff>28575</xdr:rowOff>
        </xdr:from>
        <xdr:to>
          <xdr:col>18</xdr:col>
          <xdr:colOff>600075</xdr:colOff>
          <xdr:row>20</xdr:row>
          <xdr:rowOff>361950</xdr:rowOff>
        </xdr:to>
        <xdr:sp macro="" textlink="">
          <xdr:nvSpPr>
            <xdr:cNvPr id="247813" name="Check Box 5" descr="Placed in Service" hidden="1">
              <a:extLst>
                <a:ext uri="{63B3BB69-23CF-44E3-9099-C40C66FF867C}">
                  <a14:compatExt spid="_x0000_s247813"/>
                </a:ext>
                <a:ext uri="{FF2B5EF4-FFF2-40B4-BE49-F238E27FC236}">
                  <a16:creationId xmlns:a16="http://schemas.microsoft.com/office/drawing/2014/main" id="{00000000-0008-0000-1200-000005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22</xdr:row>
          <xdr:rowOff>28575</xdr:rowOff>
        </xdr:from>
        <xdr:to>
          <xdr:col>18</xdr:col>
          <xdr:colOff>600075</xdr:colOff>
          <xdr:row>22</xdr:row>
          <xdr:rowOff>361950</xdr:rowOff>
        </xdr:to>
        <xdr:sp macro="" textlink="">
          <xdr:nvSpPr>
            <xdr:cNvPr id="247814" name="Check Box 6" descr="Placed in Service" hidden="1">
              <a:extLst>
                <a:ext uri="{63B3BB69-23CF-44E3-9099-C40C66FF867C}">
                  <a14:compatExt spid="_x0000_s247814"/>
                </a:ext>
                <a:ext uri="{FF2B5EF4-FFF2-40B4-BE49-F238E27FC236}">
                  <a16:creationId xmlns:a16="http://schemas.microsoft.com/office/drawing/2014/main" id="{00000000-0008-0000-1200-000006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23</xdr:row>
          <xdr:rowOff>28575</xdr:rowOff>
        </xdr:from>
        <xdr:to>
          <xdr:col>18</xdr:col>
          <xdr:colOff>600075</xdr:colOff>
          <xdr:row>24</xdr:row>
          <xdr:rowOff>257175</xdr:rowOff>
        </xdr:to>
        <xdr:sp macro="" textlink="">
          <xdr:nvSpPr>
            <xdr:cNvPr id="247816" name="Check Box 8" descr="Placed in Service" hidden="1">
              <a:extLst>
                <a:ext uri="{63B3BB69-23CF-44E3-9099-C40C66FF867C}">
                  <a14:compatExt spid="_x0000_s247816"/>
                </a:ext>
                <a:ext uri="{FF2B5EF4-FFF2-40B4-BE49-F238E27FC236}">
                  <a16:creationId xmlns:a16="http://schemas.microsoft.com/office/drawing/2014/main" id="{00000000-0008-0000-1200-000008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25</xdr:row>
          <xdr:rowOff>114300</xdr:rowOff>
        </xdr:from>
        <xdr:to>
          <xdr:col>18</xdr:col>
          <xdr:colOff>600075</xdr:colOff>
          <xdr:row>26</xdr:row>
          <xdr:rowOff>314325</xdr:rowOff>
        </xdr:to>
        <xdr:sp macro="" textlink="">
          <xdr:nvSpPr>
            <xdr:cNvPr id="247817" name="Check Box 9" descr="Placed in Service" hidden="1">
              <a:extLst>
                <a:ext uri="{63B3BB69-23CF-44E3-9099-C40C66FF867C}">
                  <a14:compatExt spid="_x0000_s247817"/>
                </a:ext>
                <a:ext uri="{FF2B5EF4-FFF2-40B4-BE49-F238E27FC236}">
                  <a16:creationId xmlns:a16="http://schemas.microsoft.com/office/drawing/2014/main" id="{00000000-0008-0000-1200-000009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27</xdr:row>
          <xdr:rowOff>180975</xdr:rowOff>
        </xdr:from>
        <xdr:to>
          <xdr:col>18</xdr:col>
          <xdr:colOff>600075</xdr:colOff>
          <xdr:row>29</xdr:row>
          <xdr:rowOff>95250</xdr:rowOff>
        </xdr:to>
        <xdr:sp macro="" textlink="">
          <xdr:nvSpPr>
            <xdr:cNvPr id="247819" name="Check Box 11" descr="Placed in Service" hidden="1">
              <a:extLst>
                <a:ext uri="{63B3BB69-23CF-44E3-9099-C40C66FF867C}">
                  <a14:compatExt spid="_x0000_s247819"/>
                </a:ext>
                <a:ext uri="{FF2B5EF4-FFF2-40B4-BE49-F238E27FC236}">
                  <a16:creationId xmlns:a16="http://schemas.microsoft.com/office/drawing/2014/main" id="{00000000-0008-0000-1200-00000B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33</xdr:row>
          <xdr:rowOff>133350</xdr:rowOff>
        </xdr:from>
        <xdr:to>
          <xdr:col>18</xdr:col>
          <xdr:colOff>600075</xdr:colOff>
          <xdr:row>35</xdr:row>
          <xdr:rowOff>57150</xdr:rowOff>
        </xdr:to>
        <xdr:sp macro="" textlink="">
          <xdr:nvSpPr>
            <xdr:cNvPr id="247820" name="Check Box 12" descr="Placed in Service" hidden="1">
              <a:extLst>
                <a:ext uri="{63B3BB69-23CF-44E3-9099-C40C66FF867C}">
                  <a14:compatExt spid="_x0000_s247820"/>
                </a:ext>
                <a:ext uri="{FF2B5EF4-FFF2-40B4-BE49-F238E27FC236}">
                  <a16:creationId xmlns:a16="http://schemas.microsoft.com/office/drawing/2014/main" id="{00000000-0008-0000-1200-00000C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32</xdr:row>
          <xdr:rowOff>0</xdr:rowOff>
        </xdr:from>
        <xdr:to>
          <xdr:col>18</xdr:col>
          <xdr:colOff>495300</xdr:colOff>
          <xdr:row>32</xdr:row>
          <xdr:rowOff>257175</xdr:rowOff>
        </xdr:to>
        <xdr:sp macro="" textlink="">
          <xdr:nvSpPr>
            <xdr:cNvPr id="247824" name="Check Box 16" descr="Placed in Service" hidden="1">
              <a:extLst>
                <a:ext uri="{63B3BB69-23CF-44E3-9099-C40C66FF867C}">
                  <a14:compatExt spid="_x0000_s247824"/>
                </a:ext>
                <a:ext uri="{FF2B5EF4-FFF2-40B4-BE49-F238E27FC236}">
                  <a16:creationId xmlns:a16="http://schemas.microsoft.com/office/drawing/2014/main" id="{00000000-0008-0000-1200-000010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228600</xdr:colOff>
          <xdr:row>2</xdr:row>
          <xdr:rowOff>190500</xdr:rowOff>
        </xdr:from>
        <xdr:to>
          <xdr:col>8</xdr:col>
          <xdr:colOff>85725</xdr:colOff>
          <xdr:row>4</xdr:row>
          <xdr:rowOff>28575</xdr:rowOff>
        </xdr:to>
        <xdr:sp macro="" textlink="">
          <xdr:nvSpPr>
            <xdr:cNvPr id="248833" name="Check Box 1" descr="Placed in Service" hidden="1">
              <a:extLst>
                <a:ext uri="{63B3BB69-23CF-44E3-9099-C40C66FF867C}">
                  <a14:compatExt spid="_x0000_s248833"/>
                </a:ext>
                <a:ext uri="{FF2B5EF4-FFF2-40B4-BE49-F238E27FC236}">
                  <a16:creationId xmlns:a16="http://schemas.microsoft.com/office/drawing/2014/main" id="{00000000-0008-0000-1300-000001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xdr:row>
          <xdr:rowOff>190500</xdr:rowOff>
        </xdr:from>
        <xdr:to>
          <xdr:col>10</xdr:col>
          <xdr:colOff>47625</xdr:colOff>
          <xdr:row>4</xdr:row>
          <xdr:rowOff>28575</xdr:rowOff>
        </xdr:to>
        <xdr:sp macro="" textlink="">
          <xdr:nvSpPr>
            <xdr:cNvPr id="248834" name="Check Box 2" descr="Placed in Service" hidden="1">
              <a:extLst>
                <a:ext uri="{63B3BB69-23CF-44E3-9099-C40C66FF867C}">
                  <a14:compatExt spid="_x0000_s248834"/>
                </a:ext>
                <a:ext uri="{FF2B5EF4-FFF2-40B4-BE49-F238E27FC236}">
                  <a16:creationId xmlns:a16="http://schemas.microsoft.com/office/drawing/2014/main" id="{00000000-0008-0000-1300-000002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209550</xdr:colOff>
          <xdr:row>38</xdr:row>
          <xdr:rowOff>104775</xdr:rowOff>
        </xdr:from>
        <xdr:to>
          <xdr:col>15</xdr:col>
          <xdr:colOff>66675</xdr:colOff>
          <xdr:row>40</xdr:row>
          <xdr:rowOff>28575</xdr:rowOff>
        </xdr:to>
        <xdr:sp macro="" textlink="">
          <xdr:nvSpPr>
            <xdr:cNvPr id="113785" name="SD_A_44" hidden="1">
              <a:extLst>
                <a:ext uri="{63B3BB69-23CF-44E3-9099-C40C66FF867C}">
                  <a14:compatExt spid="_x0000_s113785"/>
                </a:ext>
                <a:ext uri="{FF2B5EF4-FFF2-40B4-BE49-F238E27FC236}">
                  <a16:creationId xmlns:a16="http://schemas.microsoft.com/office/drawing/2014/main" id="{00000000-0008-0000-0100-000079B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19</xdr:row>
          <xdr:rowOff>0</xdr:rowOff>
        </xdr:from>
        <xdr:to>
          <xdr:col>15</xdr:col>
          <xdr:colOff>47625</xdr:colOff>
          <xdr:row>19</xdr:row>
          <xdr:rowOff>209550</xdr:rowOff>
        </xdr:to>
        <xdr:sp macro="" textlink="">
          <xdr:nvSpPr>
            <xdr:cNvPr id="113812" name="SD_A_25" hidden="1">
              <a:extLst>
                <a:ext uri="{63B3BB69-23CF-44E3-9099-C40C66FF867C}">
                  <a14:compatExt spid="_x0000_s113812"/>
                </a:ext>
                <a:ext uri="{FF2B5EF4-FFF2-40B4-BE49-F238E27FC236}">
                  <a16:creationId xmlns:a16="http://schemas.microsoft.com/office/drawing/2014/main" id="{00000000-0008-0000-0100-000094B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24</xdr:row>
          <xdr:rowOff>0</xdr:rowOff>
        </xdr:from>
        <xdr:to>
          <xdr:col>15</xdr:col>
          <xdr:colOff>28575</xdr:colOff>
          <xdr:row>24</xdr:row>
          <xdr:rowOff>209550</xdr:rowOff>
        </xdr:to>
        <xdr:sp macro="" textlink="">
          <xdr:nvSpPr>
            <xdr:cNvPr id="113816" name="SD_A_26" hidden="1">
              <a:extLst>
                <a:ext uri="{63B3BB69-23CF-44E3-9099-C40C66FF867C}">
                  <a14:compatExt spid="_x0000_s113816"/>
                </a:ext>
                <a:ext uri="{FF2B5EF4-FFF2-40B4-BE49-F238E27FC236}">
                  <a16:creationId xmlns:a16="http://schemas.microsoft.com/office/drawing/2014/main" id="{00000000-0008-0000-0100-000098B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33</xdr:row>
          <xdr:rowOff>190500</xdr:rowOff>
        </xdr:from>
        <xdr:to>
          <xdr:col>15</xdr:col>
          <xdr:colOff>38100</xdr:colOff>
          <xdr:row>35</xdr:row>
          <xdr:rowOff>0</xdr:rowOff>
        </xdr:to>
        <xdr:sp macro="" textlink="">
          <xdr:nvSpPr>
            <xdr:cNvPr id="113824" name="SD_A_28" hidden="1">
              <a:extLst>
                <a:ext uri="{63B3BB69-23CF-44E3-9099-C40C66FF867C}">
                  <a14:compatExt spid="_x0000_s113824"/>
                </a:ext>
                <a:ext uri="{FF2B5EF4-FFF2-40B4-BE49-F238E27FC236}">
                  <a16:creationId xmlns:a16="http://schemas.microsoft.com/office/drawing/2014/main" id="{00000000-0008-0000-0100-0000A0B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44</xdr:row>
          <xdr:rowOff>0</xdr:rowOff>
        </xdr:from>
        <xdr:to>
          <xdr:col>15</xdr:col>
          <xdr:colOff>38100</xdr:colOff>
          <xdr:row>45</xdr:row>
          <xdr:rowOff>0</xdr:rowOff>
        </xdr:to>
        <xdr:sp macro="" textlink="">
          <xdr:nvSpPr>
            <xdr:cNvPr id="113830" name="SD_A_30" hidden="1">
              <a:extLst>
                <a:ext uri="{63B3BB69-23CF-44E3-9099-C40C66FF867C}">
                  <a14:compatExt spid="_x0000_s113830"/>
                </a:ext>
                <a:ext uri="{FF2B5EF4-FFF2-40B4-BE49-F238E27FC236}">
                  <a16:creationId xmlns:a16="http://schemas.microsoft.com/office/drawing/2014/main" id="{00000000-0008-0000-0100-0000A6B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29</xdr:row>
          <xdr:rowOff>0</xdr:rowOff>
        </xdr:from>
        <xdr:to>
          <xdr:col>15</xdr:col>
          <xdr:colOff>38100</xdr:colOff>
          <xdr:row>30</xdr:row>
          <xdr:rowOff>0</xdr:rowOff>
        </xdr:to>
        <xdr:sp macro="" textlink="">
          <xdr:nvSpPr>
            <xdr:cNvPr id="113883" name="SD_A_78" hidden="1">
              <a:extLst>
                <a:ext uri="{63B3BB69-23CF-44E3-9099-C40C66FF867C}">
                  <a14:compatExt spid="_x0000_s113883"/>
                </a:ext>
                <a:ext uri="{FF2B5EF4-FFF2-40B4-BE49-F238E27FC236}">
                  <a16:creationId xmlns:a16="http://schemas.microsoft.com/office/drawing/2014/main" id="{00000000-0008-0000-0100-0000DBB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11</xdr:row>
          <xdr:rowOff>28575</xdr:rowOff>
        </xdr:from>
        <xdr:to>
          <xdr:col>3</xdr:col>
          <xdr:colOff>47625</xdr:colOff>
          <xdr:row>11</xdr:row>
          <xdr:rowOff>190500</xdr:rowOff>
        </xdr:to>
        <xdr:sp macro="" textlink="">
          <xdr:nvSpPr>
            <xdr:cNvPr id="205906" name="Check Box 82" descr="Placed in Service" hidden="1">
              <a:extLst>
                <a:ext uri="{63B3BB69-23CF-44E3-9099-C40C66FF867C}">
                  <a14:compatExt spid="_x0000_s205906"/>
                </a:ext>
                <a:ext uri="{FF2B5EF4-FFF2-40B4-BE49-F238E27FC236}">
                  <a16:creationId xmlns:a16="http://schemas.microsoft.com/office/drawing/2014/main" id="{00000000-0008-0000-0300-000052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xdr:row>
          <xdr:rowOff>28575</xdr:rowOff>
        </xdr:from>
        <xdr:to>
          <xdr:col>3</xdr:col>
          <xdr:colOff>76200</xdr:colOff>
          <xdr:row>13</xdr:row>
          <xdr:rowOff>28575</xdr:rowOff>
        </xdr:to>
        <xdr:sp macro="" textlink="">
          <xdr:nvSpPr>
            <xdr:cNvPr id="205908" name="Check Box 84" descr="Placed in Service" hidden="1">
              <a:extLst>
                <a:ext uri="{63B3BB69-23CF-44E3-9099-C40C66FF867C}">
                  <a14:compatExt spid="_x0000_s205908"/>
                </a:ext>
                <a:ext uri="{FF2B5EF4-FFF2-40B4-BE49-F238E27FC236}">
                  <a16:creationId xmlns:a16="http://schemas.microsoft.com/office/drawing/2014/main" id="{00000000-0008-0000-0300-000054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xdr:row>
          <xdr:rowOff>219075</xdr:rowOff>
        </xdr:from>
        <xdr:to>
          <xdr:col>3</xdr:col>
          <xdr:colOff>95250</xdr:colOff>
          <xdr:row>14</xdr:row>
          <xdr:rowOff>38100</xdr:rowOff>
        </xdr:to>
        <xdr:sp macro="" textlink="">
          <xdr:nvSpPr>
            <xdr:cNvPr id="205909" name="Check Box 85" descr="Placed in Service" hidden="1">
              <a:extLst>
                <a:ext uri="{63B3BB69-23CF-44E3-9099-C40C66FF867C}">
                  <a14:compatExt spid="_x0000_s205909"/>
                </a:ext>
                <a:ext uri="{FF2B5EF4-FFF2-40B4-BE49-F238E27FC236}">
                  <a16:creationId xmlns:a16="http://schemas.microsoft.com/office/drawing/2014/main" id="{00000000-0008-0000-0300-000055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xdr:row>
          <xdr:rowOff>19050</xdr:rowOff>
        </xdr:from>
        <xdr:to>
          <xdr:col>3</xdr:col>
          <xdr:colOff>114300</xdr:colOff>
          <xdr:row>11</xdr:row>
          <xdr:rowOff>0</xdr:rowOff>
        </xdr:to>
        <xdr:sp macro="" textlink="">
          <xdr:nvSpPr>
            <xdr:cNvPr id="205918" name="SD_A_34" hidden="1">
              <a:extLst>
                <a:ext uri="{63B3BB69-23CF-44E3-9099-C40C66FF867C}">
                  <a14:compatExt spid="_x0000_s205918"/>
                </a:ext>
                <a:ext uri="{FF2B5EF4-FFF2-40B4-BE49-F238E27FC236}">
                  <a16:creationId xmlns:a16="http://schemas.microsoft.com/office/drawing/2014/main" id="{00000000-0008-0000-0300-00005E2403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xdr:row>
          <xdr:rowOff>47625</xdr:rowOff>
        </xdr:from>
        <xdr:to>
          <xdr:col>3</xdr:col>
          <xdr:colOff>66675</xdr:colOff>
          <xdr:row>15</xdr:row>
          <xdr:rowOff>0</xdr:rowOff>
        </xdr:to>
        <xdr:sp macro="" textlink="">
          <xdr:nvSpPr>
            <xdr:cNvPr id="205937" name="SD_A_31" hidden="1">
              <a:extLst>
                <a:ext uri="{63B3BB69-23CF-44E3-9099-C40C66FF867C}">
                  <a14:compatExt spid="_x0000_s205937"/>
                </a:ext>
                <a:ext uri="{FF2B5EF4-FFF2-40B4-BE49-F238E27FC236}">
                  <a16:creationId xmlns:a16="http://schemas.microsoft.com/office/drawing/2014/main" id="{00000000-0008-0000-0300-0000712403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247650</xdr:rowOff>
        </xdr:from>
        <xdr:to>
          <xdr:col>4</xdr:col>
          <xdr:colOff>66675</xdr:colOff>
          <xdr:row>15</xdr:row>
          <xdr:rowOff>323850</xdr:rowOff>
        </xdr:to>
        <xdr:sp macro="" textlink="">
          <xdr:nvSpPr>
            <xdr:cNvPr id="205939" name="SD_A_32" hidden="1">
              <a:extLst>
                <a:ext uri="{63B3BB69-23CF-44E3-9099-C40C66FF867C}">
                  <a14:compatExt spid="_x0000_s205939"/>
                </a:ext>
                <a:ext uri="{FF2B5EF4-FFF2-40B4-BE49-F238E27FC236}">
                  <a16:creationId xmlns:a16="http://schemas.microsoft.com/office/drawing/2014/main" id="{00000000-0008-0000-0300-0000732403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19</xdr:row>
          <xdr:rowOff>28575</xdr:rowOff>
        </xdr:from>
        <xdr:to>
          <xdr:col>8</xdr:col>
          <xdr:colOff>285750</xdr:colOff>
          <xdr:row>20</xdr:row>
          <xdr:rowOff>0</xdr:rowOff>
        </xdr:to>
        <xdr:sp macro="" textlink="">
          <xdr:nvSpPr>
            <xdr:cNvPr id="74782" name="Check Box 30" descr="Placed in Service" hidden="1">
              <a:extLst>
                <a:ext uri="{63B3BB69-23CF-44E3-9099-C40C66FF867C}">
                  <a14:compatExt spid="_x0000_s74782"/>
                </a:ext>
                <a:ext uri="{FF2B5EF4-FFF2-40B4-BE49-F238E27FC236}">
                  <a16:creationId xmlns:a16="http://schemas.microsoft.com/office/drawing/2014/main" id="{00000000-0008-0000-0400-00001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xdr:row>
          <xdr:rowOff>28575</xdr:rowOff>
        </xdr:from>
        <xdr:to>
          <xdr:col>8</xdr:col>
          <xdr:colOff>285750</xdr:colOff>
          <xdr:row>21</xdr:row>
          <xdr:rowOff>0</xdr:rowOff>
        </xdr:to>
        <xdr:sp macro="" textlink="">
          <xdr:nvSpPr>
            <xdr:cNvPr id="74783" name="Check Box 31" descr="Placed in Service" hidden="1">
              <a:extLst>
                <a:ext uri="{63B3BB69-23CF-44E3-9099-C40C66FF867C}">
                  <a14:compatExt spid="_x0000_s74783"/>
                </a:ext>
                <a:ext uri="{FF2B5EF4-FFF2-40B4-BE49-F238E27FC236}">
                  <a16:creationId xmlns:a16="http://schemas.microsoft.com/office/drawing/2014/main" id="{00000000-0008-0000-0400-00001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26</xdr:row>
          <xdr:rowOff>123825</xdr:rowOff>
        </xdr:from>
        <xdr:to>
          <xdr:col>13</xdr:col>
          <xdr:colOff>285750</xdr:colOff>
          <xdr:row>27</xdr:row>
          <xdr:rowOff>28575</xdr:rowOff>
        </xdr:to>
        <xdr:sp macro="" textlink="">
          <xdr:nvSpPr>
            <xdr:cNvPr id="74786" name="Check Box 34" descr="Placed in Service" hidden="1">
              <a:extLst>
                <a:ext uri="{63B3BB69-23CF-44E3-9099-C40C66FF867C}">
                  <a14:compatExt spid="_x0000_s74786"/>
                </a:ext>
                <a:ext uri="{FF2B5EF4-FFF2-40B4-BE49-F238E27FC236}">
                  <a16:creationId xmlns:a16="http://schemas.microsoft.com/office/drawing/2014/main" id="{00000000-0008-0000-0400-00002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32</xdr:row>
          <xdr:rowOff>47625</xdr:rowOff>
        </xdr:from>
        <xdr:to>
          <xdr:col>13</xdr:col>
          <xdr:colOff>285750</xdr:colOff>
          <xdr:row>33</xdr:row>
          <xdr:rowOff>9525</xdr:rowOff>
        </xdr:to>
        <xdr:sp macro="" textlink="">
          <xdr:nvSpPr>
            <xdr:cNvPr id="74789" name="Check Box 37" descr="Placed in Service" hidden="1">
              <a:extLst>
                <a:ext uri="{63B3BB69-23CF-44E3-9099-C40C66FF867C}">
                  <a14:compatExt spid="_x0000_s74789"/>
                </a:ext>
                <a:ext uri="{FF2B5EF4-FFF2-40B4-BE49-F238E27FC236}">
                  <a16:creationId xmlns:a16="http://schemas.microsoft.com/office/drawing/2014/main" id="{00000000-0008-0000-0400-00002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36</xdr:row>
          <xdr:rowOff>200025</xdr:rowOff>
        </xdr:from>
        <xdr:to>
          <xdr:col>13</xdr:col>
          <xdr:colOff>285750</xdr:colOff>
          <xdr:row>37</xdr:row>
          <xdr:rowOff>19050</xdr:rowOff>
        </xdr:to>
        <xdr:sp macro="" textlink="">
          <xdr:nvSpPr>
            <xdr:cNvPr id="74791" name="Check Box 39" descr="Placed in Service" hidden="1">
              <a:extLst>
                <a:ext uri="{63B3BB69-23CF-44E3-9099-C40C66FF867C}">
                  <a14:compatExt spid="_x0000_s74791"/>
                </a:ext>
                <a:ext uri="{FF2B5EF4-FFF2-40B4-BE49-F238E27FC236}">
                  <a16:creationId xmlns:a16="http://schemas.microsoft.com/office/drawing/2014/main" id="{00000000-0008-0000-0400-00002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37</xdr:row>
          <xdr:rowOff>38100</xdr:rowOff>
        </xdr:from>
        <xdr:to>
          <xdr:col>13</xdr:col>
          <xdr:colOff>285750</xdr:colOff>
          <xdr:row>38</xdr:row>
          <xdr:rowOff>0</xdr:rowOff>
        </xdr:to>
        <xdr:sp macro="" textlink="">
          <xdr:nvSpPr>
            <xdr:cNvPr id="74792" name="Check Box 40" descr="Placed in Service" hidden="1">
              <a:extLst>
                <a:ext uri="{63B3BB69-23CF-44E3-9099-C40C66FF867C}">
                  <a14:compatExt spid="_x0000_s74792"/>
                </a:ext>
                <a:ext uri="{FF2B5EF4-FFF2-40B4-BE49-F238E27FC236}">
                  <a16:creationId xmlns:a16="http://schemas.microsoft.com/office/drawing/2014/main" id="{00000000-0008-0000-0400-00002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27</xdr:row>
          <xdr:rowOff>38100</xdr:rowOff>
        </xdr:from>
        <xdr:to>
          <xdr:col>13</xdr:col>
          <xdr:colOff>285750</xdr:colOff>
          <xdr:row>27</xdr:row>
          <xdr:rowOff>266700</xdr:rowOff>
        </xdr:to>
        <xdr:sp macro="" textlink="">
          <xdr:nvSpPr>
            <xdr:cNvPr id="74793" name="Check Box 41" descr="Placed in Service" hidden="1">
              <a:extLst>
                <a:ext uri="{63B3BB69-23CF-44E3-9099-C40C66FF867C}">
                  <a14:compatExt spid="_x0000_s74793"/>
                </a:ext>
                <a:ext uri="{FF2B5EF4-FFF2-40B4-BE49-F238E27FC236}">
                  <a16:creationId xmlns:a16="http://schemas.microsoft.com/office/drawing/2014/main" id="{00000000-0008-0000-0400-00002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33</xdr:row>
          <xdr:rowOff>47625</xdr:rowOff>
        </xdr:from>
        <xdr:to>
          <xdr:col>13</xdr:col>
          <xdr:colOff>285750</xdr:colOff>
          <xdr:row>34</xdr:row>
          <xdr:rowOff>0</xdr:rowOff>
        </xdr:to>
        <xdr:sp macro="" textlink="">
          <xdr:nvSpPr>
            <xdr:cNvPr id="74797" name="Check Box 45" descr="Placed in Service" hidden="1">
              <a:extLst>
                <a:ext uri="{63B3BB69-23CF-44E3-9099-C40C66FF867C}">
                  <a14:compatExt spid="_x0000_s74797"/>
                </a:ext>
                <a:ext uri="{FF2B5EF4-FFF2-40B4-BE49-F238E27FC236}">
                  <a16:creationId xmlns:a16="http://schemas.microsoft.com/office/drawing/2014/main" id="{00000000-0008-0000-0400-00002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0</xdr:row>
          <xdr:rowOff>114300</xdr:rowOff>
        </xdr:from>
        <xdr:to>
          <xdr:col>6</xdr:col>
          <xdr:colOff>152400</xdr:colOff>
          <xdr:row>2</xdr:row>
          <xdr:rowOff>95250</xdr:rowOff>
        </xdr:to>
        <xdr:sp macro="" textlink="">
          <xdr:nvSpPr>
            <xdr:cNvPr id="74798" name="Check Box 46" descr="Placed in Service" hidden="1">
              <a:extLst>
                <a:ext uri="{63B3BB69-23CF-44E3-9099-C40C66FF867C}">
                  <a14:compatExt spid="_x0000_s74798"/>
                </a:ext>
                <a:ext uri="{FF2B5EF4-FFF2-40B4-BE49-F238E27FC236}">
                  <a16:creationId xmlns:a16="http://schemas.microsoft.com/office/drawing/2014/main" id="{00000000-0008-0000-0400-00002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0</xdr:row>
          <xdr:rowOff>190500</xdr:rowOff>
        </xdr:from>
        <xdr:to>
          <xdr:col>9</xdr:col>
          <xdr:colOff>85725</xdr:colOff>
          <xdr:row>2</xdr:row>
          <xdr:rowOff>19050</xdr:rowOff>
        </xdr:to>
        <xdr:sp macro="" textlink="">
          <xdr:nvSpPr>
            <xdr:cNvPr id="74799" name="Check Box 47" descr="Placed in Service" hidden="1">
              <a:extLst>
                <a:ext uri="{63B3BB69-23CF-44E3-9099-C40C66FF867C}">
                  <a14:compatExt spid="_x0000_s74799"/>
                </a:ext>
                <a:ext uri="{FF2B5EF4-FFF2-40B4-BE49-F238E27FC236}">
                  <a16:creationId xmlns:a16="http://schemas.microsoft.com/office/drawing/2014/main" id="{00000000-0008-0000-0400-00002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12</xdr:row>
          <xdr:rowOff>9525</xdr:rowOff>
        </xdr:from>
        <xdr:to>
          <xdr:col>10</xdr:col>
          <xdr:colOff>390525</xdr:colOff>
          <xdr:row>13</xdr:row>
          <xdr:rowOff>95250</xdr:rowOff>
        </xdr:to>
        <xdr:sp macro="" textlink="">
          <xdr:nvSpPr>
            <xdr:cNvPr id="74800" name="Check Box 48" descr="Placed in Service" hidden="1">
              <a:extLst>
                <a:ext uri="{63B3BB69-23CF-44E3-9099-C40C66FF867C}">
                  <a14:compatExt spid="_x0000_s74800"/>
                </a:ext>
                <a:ext uri="{FF2B5EF4-FFF2-40B4-BE49-F238E27FC236}">
                  <a16:creationId xmlns:a16="http://schemas.microsoft.com/office/drawing/2014/main" id="{00000000-0008-0000-0400-00003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26</xdr:row>
          <xdr:rowOff>123825</xdr:rowOff>
        </xdr:from>
        <xdr:to>
          <xdr:col>15</xdr:col>
          <xdr:colOff>47625</xdr:colOff>
          <xdr:row>27</xdr:row>
          <xdr:rowOff>28575</xdr:rowOff>
        </xdr:to>
        <xdr:sp macro="" textlink="">
          <xdr:nvSpPr>
            <xdr:cNvPr id="74812" name="Check Box 60" descr="Placed in Service" hidden="1">
              <a:extLst>
                <a:ext uri="{63B3BB69-23CF-44E3-9099-C40C66FF867C}">
                  <a14:compatExt spid="_x0000_s74812"/>
                </a:ext>
                <a:ext uri="{FF2B5EF4-FFF2-40B4-BE49-F238E27FC236}">
                  <a16:creationId xmlns:a16="http://schemas.microsoft.com/office/drawing/2014/main" id="{00000000-0008-0000-0400-00003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27</xdr:row>
          <xdr:rowOff>38100</xdr:rowOff>
        </xdr:from>
        <xdr:to>
          <xdr:col>15</xdr:col>
          <xdr:colOff>47625</xdr:colOff>
          <xdr:row>27</xdr:row>
          <xdr:rowOff>266700</xdr:rowOff>
        </xdr:to>
        <xdr:sp macro="" textlink="">
          <xdr:nvSpPr>
            <xdr:cNvPr id="74813" name="Check Box 61" descr="Placed in Service" hidden="1">
              <a:extLst>
                <a:ext uri="{63B3BB69-23CF-44E3-9099-C40C66FF867C}">
                  <a14:compatExt spid="_x0000_s74813"/>
                </a:ext>
                <a:ext uri="{FF2B5EF4-FFF2-40B4-BE49-F238E27FC236}">
                  <a16:creationId xmlns:a16="http://schemas.microsoft.com/office/drawing/2014/main" id="{00000000-0008-0000-0400-00003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32</xdr:row>
          <xdr:rowOff>47625</xdr:rowOff>
        </xdr:from>
        <xdr:to>
          <xdr:col>15</xdr:col>
          <xdr:colOff>47625</xdr:colOff>
          <xdr:row>33</xdr:row>
          <xdr:rowOff>9525</xdr:rowOff>
        </xdr:to>
        <xdr:sp macro="" textlink="">
          <xdr:nvSpPr>
            <xdr:cNvPr id="74814" name="Check Box 62" descr="Placed in Service" hidden="1">
              <a:extLst>
                <a:ext uri="{63B3BB69-23CF-44E3-9099-C40C66FF867C}">
                  <a14:compatExt spid="_x0000_s74814"/>
                </a:ext>
                <a:ext uri="{FF2B5EF4-FFF2-40B4-BE49-F238E27FC236}">
                  <a16:creationId xmlns:a16="http://schemas.microsoft.com/office/drawing/2014/main" id="{00000000-0008-0000-0400-00003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33</xdr:row>
          <xdr:rowOff>47625</xdr:rowOff>
        </xdr:from>
        <xdr:to>
          <xdr:col>15</xdr:col>
          <xdr:colOff>47625</xdr:colOff>
          <xdr:row>34</xdr:row>
          <xdr:rowOff>0</xdr:rowOff>
        </xdr:to>
        <xdr:sp macro="" textlink="">
          <xdr:nvSpPr>
            <xdr:cNvPr id="74815" name="Check Box 63" descr="Placed in Service" hidden="1">
              <a:extLst>
                <a:ext uri="{63B3BB69-23CF-44E3-9099-C40C66FF867C}">
                  <a14:compatExt spid="_x0000_s74815"/>
                </a:ext>
                <a:ext uri="{FF2B5EF4-FFF2-40B4-BE49-F238E27FC236}">
                  <a16:creationId xmlns:a16="http://schemas.microsoft.com/office/drawing/2014/main" id="{00000000-0008-0000-0400-00003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36</xdr:row>
          <xdr:rowOff>200025</xdr:rowOff>
        </xdr:from>
        <xdr:to>
          <xdr:col>15</xdr:col>
          <xdr:colOff>47625</xdr:colOff>
          <xdr:row>37</xdr:row>
          <xdr:rowOff>19050</xdr:rowOff>
        </xdr:to>
        <xdr:sp macro="" textlink="">
          <xdr:nvSpPr>
            <xdr:cNvPr id="74816" name="Check Box 64" descr="Placed in Service" hidden="1">
              <a:extLst>
                <a:ext uri="{63B3BB69-23CF-44E3-9099-C40C66FF867C}">
                  <a14:compatExt spid="_x0000_s74816"/>
                </a:ext>
                <a:ext uri="{FF2B5EF4-FFF2-40B4-BE49-F238E27FC236}">
                  <a16:creationId xmlns:a16="http://schemas.microsoft.com/office/drawing/2014/main" id="{00000000-0008-0000-0400-00004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37</xdr:row>
          <xdr:rowOff>38100</xdr:rowOff>
        </xdr:from>
        <xdr:to>
          <xdr:col>15</xdr:col>
          <xdr:colOff>47625</xdr:colOff>
          <xdr:row>38</xdr:row>
          <xdr:rowOff>0</xdr:rowOff>
        </xdr:to>
        <xdr:sp macro="" textlink="">
          <xdr:nvSpPr>
            <xdr:cNvPr id="74818" name="Check Box 66" descr="Placed in Service" hidden="1">
              <a:extLst>
                <a:ext uri="{63B3BB69-23CF-44E3-9099-C40C66FF867C}">
                  <a14:compatExt spid="_x0000_s74818"/>
                </a:ext>
                <a:ext uri="{FF2B5EF4-FFF2-40B4-BE49-F238E27FC236}">
                  <a16:creationId xmlns:a16="http://schemas.microsoft.com/office/drawing/2014/main" id="{00000000-0008-0000-0400-00004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xdr:row>
          <xdr:rowOff>104775</xdr:rowOff>
        </xdr:from>
        <xdr:to>
          <xdr:col>9</xdr:col>
          <xdr:colOff>57150</xdr:colOff>
          <xdr:row>13</xdr:row>
          <xdr:rowOff>9525</xdr:rowOff>
        </xdr:to>
        <xdr:sp macro="" textlink="">
          <xdr:nvSpPr>
            <xdr:cNvPr id="74831" name="SD_A_34" hidden="1">
              <a:extLst>
                <a:ext uri="{63B3BB69-23CF-44E3-9099-C40C66FF867C}">
                  <a14:compatExt spid="_x0000_s74831"/>
                </a:ext>
                <a:ext uri="{FF2B5EF4-FFF2-40B4-BE49-F238E27FC236}">
                  <a16:creationId xmlns:a16="http://schemas.microsoft.com/office/drawing/2014/main" id="{00000000-0008-0000-0400-00004F2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xdr:row>
          <xdr:rowOff>47625</xdr:rowOff>
        </xdr:from>
        <xdr:to>
          <xdr:col>8</xdr:col>
          <xdr:colOff>304800</xdr:colOff>
          <xdr:row>18</xdr:row>
          <xdr:rowOff>257175</xdr:rowOff>
        </xdr:to>
        <xdr:sp macro="" textlink="">
          <xdr:nvSpPr>
            <xdr:cNvPr id="74833" name="SD_A_35" hidden="1">
              <a:extLst>
                <a:ext uri="{63B3BB69-23CF-44E3-9099-C40C66FF867C}">
                  <a14:compatExt spid="_x0000_s74833"/>
                </a:ext>
                <a:ext uri="{FF2B5EF4-FFF2-40B4-BE49-F238E27FC236}">
                  <a16:creationId xmlns:a16="http://schemas.microsoft.com/office/drawing/2014/main" id="{00000000-0008-0000-0400-0000512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3</xdr:row>
          <xdr:rowOff>190500</xdr:rowOff>
        </xdr:from>
        <xdr:to>
          <xdr:col>3</xdr:col>
          <xdr:colOff>66675</xdr:colOff>
          <xdr:row>4</xdr:row>
          <xdr:rowOff>295275</xdr:rowOff>
        </xdr:to>
        <xdr:sp macro="" textlink="">
          <xdr:nvSpPr>
            <xdr:cNvPr id="230405" name="Check Box 5" descr="Placed in Service" hidden="1">
              <a:extLst>
                <a:ext uri="{63B3BB69-23CF-44E3-9099-C40C66FF867C}">
                  <a14:compatExt spid="_x0000_s230405"/>
                </a:ext>
                <a:ext uri="{FF2B5EF4-FFF2-40B4-BE49-F238E27FC236}">
                  <a16:creationId xmlns:a16="http://schemas.microsoft.com/office/drawing/2014/main" id="{00000000-0008-0000-0500-0000058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xdr:row>
          <xdr:rowOff>123825</xdr:rowOff>
        </xdr:from>
        <xdr:to>
          <xdr:col>3</xdr:col>
          <xdr:colOff>28575</xdr:colOff>
          <xdr:row>6</xdr:row>
          <xdr:rowOff>285750</xdr:rowOff>
        </xdr:to>
        <xdr:sp macro="" textlink="">
          <xdr:nvSpPr>
            <xdr:cNvPr id="230406" name="Check Box 6" descr="Placed in Service" hidden="1">
              <a:extLst>
                <a:ext uri="{63B3BB69-23CF-44E3-9099-C40C66FF867C}">
                  <a14:compatExt spid="_x0000_s230406"/>
                </a:ext>
                <a:ext uri="{FF2B5EF4-FFF2-40B4-BE49-F238E27FC236}">
                  <a16:creationId xmlns:a16="http://schemas.microsoft.com/office/drawing/2014/main" id="{00000000-0008-0000-0500-0000068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xdr:row>
          <xdr:rowOff>200025</xdr:rowOff>
        </xdr:from>
        <xdr:to>
          <xdr:col>3</xdr:col>
          <xdr:colOff>9525</xdr:colOff>
          <xdr:row>8</xdr:row>
          <xdr:rowOff>209550</xdr:rowOff>
        </xdr:to>
        <xdr:sp macro="" textlink="">
          <xdr:nvSpPr>
            <xdr:cNvPr id="230407" name="Check Box 7" descr="Placed in Service" hidden="1">
              <a:extLst>
                <a:ext uri="{63B3BB69-23CF-44E3-9099-C40C66FF867C}">
                  <a14:compatExt spid="_x0000_s230407"/>
                </a:ext>
                <a:ext uri="{FF2B5EF4-FFF2-40B4-BE49-F238E27FC236}">
                  <a16:creationId xmlns:a16="http://schemas.microsoft.com/office/drawing/2014/main" id="{00000000-0008-0000-0500-0000078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44</xdr:row>
          <xdr:rowOff>0</xdr:rowOff>
        </xdr:from>
        <xdr:to>
          <xdr:col>2</xdr:col>
          <xdr:colOff>171450</xdr:colOff>
          <xdr:row>45</xdr:row>
          <xdr:rowOff>0</xdr:rowOff>
        </xdr:to>
        <xdr:sp macro="" textlink="">
          <xdr:nvSpPr>
            <xdr:cNvPr id="6299" name="SD_A_41" hidden="1">
              <a:extLst>
                <a:ext uri="{63B3BB69-23CF-44E3-9099-C40C66FF867C}">
                  <a14:compatExt spid="_x0000_s6299"/>
                </a:ext>
                <a:ext uri="{FF2B5EF4-FFF2-40B4-BE49-F238E27FC236}">
                  <a16:creationId xmlns:a16="http://schemas.microsoft.com/office/drawing/2014/main" id="{00000000-0008-0000-0600-00009B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0</xdr:rowOff>
        </xdr:from>
        <xdr:to>
          <xdr:col>2</xdr:col>
          <xdr:colOff>171450</xdr:colOff>
          <xdr:row>46</xdr:row>
          <xdr:rowOff>0</xdr:rowOff>
        </xdr:to>
        <xdr:sp macro="" textlink="">
          <xdr:nvSpPr>
            <xdr:cNvPr id="6301" name="SD_A_42" hidden="1">
              <a:extLst>
                <a:ext uri="{63B3BB69-23CF-44E3-9099-C40C66FF867C}">
                  <a14:compatExt spid="_x0000_s6301"/>
                </a:ext>
                <a:ext uri="{FF2B5EF4-FFF2-40B4-BE49-F238E27FC236}">
                  <a16:creationId xmlns:a16="http://schemas.microsoft.com/office/drawing/2014/main" id="{00000000-0008-0000-0600-00009D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0</xdr:rowOff>
        </xdr:from>
        <xdr:to>
          <xdr:col>2</xdr:col>
          <xdr:colOff>171450</xdr:colOff>
          <xdr:row>47</xdr:row>
          <xdr:rowOff>0</xdr:rowOff>
        </xdr:to>
        <xdr:sp macro="" textlink="">
          <xdr:nvSpPr>
            <xdr:cNvPr id="6303" name="SD_A_43" hidden="1">
              <a:extLst>
                <a:ext uri="{63B3BB69-23CF-44E3-9099-C40C66FF867C}">
                  <a14:compatExt spid="_x0000_s6303"/>
                </a:ext>
                <a:ext uri="{FF2B5EF4-FFF2-40B4-BE49-F238E27FC236}">
                  <a16:creationId xmlns:a16="http://schemas.microsoft.com/office/drawing/2014/main" id="{00000000-0008-0000-0600-00009F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30</xdr:row>
          <xdr:rowOff>0</xdr:rowOff>
        </xdr:from>
        <xdr:to>
          <xdr:col>13</xdr:col>
          <xdr:colOff>57150</xdr:colOff>
          <xdr:row>31</xdr:row>
          <xdr:rowOff>0</xdr:rowOff>
        </xdr:to>
        <xdr:sp macro="" textlink="">
          <xdr:nvSpPr>
            <xdr:cNvPr id="6374" name="SD_A_65" hidden="1">
              <a:extLst>
                <a:ext uri="{63B3BB69-23CF-44E3-9099-C40C66FF867C}">
                  <a14:compatExt spid="_x0000_s6374"/>
                </a:ext>
                <a:ext uri="{FF2B5EF4-FFF2-40B4-BE49-F238E27FC236}">
                  <a16:creationId xmlns:a16="http://schemas.microsoft.com/office/drawing/2014/main" id="{00000000-0008-0000-0600-0000E6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31</xdr:row>
          <xdr:rowOff>0</xdr:rowOff>
        </xdr:from>
        <xdr:to>
          <xdr:col>13</xdr:col>
          <xdr:colOff>57150</xdr:colOff>
          <xdr:row>32</xdr:row>
          <xdr:rowOff>0</xdr:rowOff>
        </xdr:to>
        <xdr:sp macro="" textlink="">
          <xdr:nvSpPr>
            <xdr:cNvPr id="6376" name="SD_A_66" hidden="1">
              <a:extLst>
                <a:ext uri="{63B3BB69-23CF-44E3-9099-C40C66FF867C}">
                  <a14:compatExt spid="_x0000_s6376"/>
                </a:ext>
                <a:ext uri="{FF2B5EF4-FFF2-40B4-BE49-F238E27FC236}">
                  <a16:creationId xmlns:a16="http://schemas.microsoft.com/office/drawing/2014/main" id="{00000000-0008-0000-0600-0000E8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32</xdr:row>
          <xdr:rowOff>0</xdr:rowOff>
        </xdr:from>
        <xdr:to>
          <xdr:col>13</xdr:col>
          <xdr:colOff>57150</xdr:colOff>
          <xdr:row>33</xdr:row>
          <xdr:rowOff>0</xdr:rowOff>
        </xdr:to>
        <xdr:sp macro="" textlink="">
          <xdr:nvSpPr>
            <xdr:cNvPr id="6378" name="SD_A_67" hidden="1">
              <a:extLst>
                <a:ext uri="{63B3BB69-23CF-44E3-9099-C40C66FF867C}">
                  <a14:compatExt spid="_x0000_s6378"/>
                </a:ext>
                <a:ext uri="{FF2B5EF4-FFF2-40B4-BE49-F238E27FC236}">
                  <a16:creationId xmlns:a16="http://schemas.microsoft.com/office/drawing/2014/main" id="{00000000-0008-0000-0600-0000EA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32</xdr:row>
          <xdr:rowOff>190500</xdr:rowOff>
        </xdr:from>
        <xdr:to>
          <xdr:col>13</xdr:col>
          <xdr:colOff>47625</xdr:colOff>
          <xdr:row>34</xdr:row>
          <xdr:rowOff>0</xdr:rowOff>
        </xdr:to>
        <xdr:sp macro="" textlink="">
          <xdr:nvSpPr>
            <xdr:cNvPr id="6393" name="SD_A_71" hidden="1">
              <a:extLst>
                <a:ext uri="{63B3BB69-23CF-44E3-9099-C40C66FF867C}">
                  <a14:compatExt spid="_x0000_s6393"/>
                </a:ext>
                <a:ext uri="{FF2B5EF4-FFF2-40B4-BE49-F238E27FC236}">
                  <a16:creationId xmlns:a16="http://schemas.microsoft.com/office/drawing/2014/main" id="{00000000-0008-0000-0600-0000F9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34</xdr:row>
          <xdr:rowOff>0</xdr:rowOff>
        </xdr:from>
        <xdr:to>
          <xdr:col>13</xdr:col>
          <xdr:colOff>47625</xdr:colOff>
          <xdr:row>35</xdr:row>
          <xdr:rowOff>19050</xdr:rowOff>
        </xdr:to>
        <xdr:sp macro="" textlink="">
          <xdr:nvSpPr>
            <xdr:cNvPr id="6399" name="SD_A_74" hidden="1">
              <a:extLst>
                <a:ext uri="{63B3BB69-23CF-44E3-9099-C40C66FF867C}">
                  <a14:compatExt spid="_x0000_s6399"/>
                </a:ext>
                <a:ext uri="{FF2B5EF4-FFF2-40B4-BE49-F238E27FC236}">
                  <a16:creationId xmlns:a16="http://schemas.microsoft.com/office/drawing/2014/main" id="{00000000-0008-0000-0600-0000FF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36</xdr:row>
          <xdr:rowOff>0</xdr:rowOff>
        </xdr:from>
        <xdr:to>
          <xdr:col>13</xdr:col>
          <xdr:colOff>47625</xdr:colOff>
          <xdr:row>37</xdr:row>
          <xdr:rowOff>0</xdr:rowOff>
        </xdr:to>
        <xdr:sp macro="" textlink="">
          <xdr:nvSpPr>
            <xdr:cNvPr id="6401" name="SD_A_75" hidden="1">
              <a:extLst>
                <a:ext uri="{63B3BB69-23CF-44E3-9099-C40C66FF867C}">
                  <a14:compatExt spid="_x0000_s6401"/>
                </a:ext>
                <a:ext uri="{FF2B5EF4-FFF2-40B4-BE49-F238E27FC236}">
                  <a16:creationId xmlns:a16="http://schemas.microsoft.com/office/drawing/2014/main" id="{00000000-0008-0000-0600-000001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xdr:row>
          <xdr:rowOff>0</xdr:rowOff>
        </xdr:from>
        <xdr:to>
          <xdr:col>13</xdr:col>
          <xdr:colOff>47625</xdr:colOff>
          <xdr:row>36</xdr:row>
          <xdr:rowOff>0</xdr:rowOff>
        </xdr:to>
        <xdr:sp macro="" textlink="">
          <xdr:nvSpPr>
            <xdr:cNvPr id="6403" name="SD_A_76" hidden="1">
              <a:extLst>
                <a:ext uri="{63B3BB69-23CF-44E3-9099-C40C66FF867C}">
                  <a14:compatExt spid="_x0000_s6403"/>
                </a:ext>
                <a:ext uri="{FF2B5EF4-FFF2-40B4-BE49-F238E27FC236}">
                  <a16:creationId xmlns:a16="http://schemas.microsoft.com/office/drawing/2014/main" id="{00000000-0008-0000-0600-000003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35</xdr:row>
          <xdr:rowOff>0</xdr:rowOff>
        </xdr:from>
        <xdr:to>
          <xdr:col>6</xdr:col>
          <xdr:colOff>47625</xdr:colOff>
          <xdr:row>36</xdr:row>
          <xdr:rowOff>0</xdr:rowOff>
        </xdr:to>
        <xdr:sp macro="" textlink="">
          <xdr:nvSpPr>
            <xdr:cNvPr id="6405" name="SD_A_77" hidden="1">
              <a:extLst>
                <a:ext uri="{63B3BB69-23CF-44E3-9099-C40C66FF867C}">
                  <a14:compatExt spid="_x0000_s6405"/>
                </a:ext>
                <a:ext uri="{FF2B5EF4-FFF2-40B4-BE49-F238E27FC236}">
                  <a16:creationId xmlns:a16="http://schemas.microsoft.com/office/drawing/2014/main" id="{00000000-0008-0000-0600-000005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771525</xdr:colOff>
          <xdr:row>29</xdr:row>
          <xdr:rowOff>0</xdr:rowOff>
        </xdr:from>
        <xdr:to>
          <xdr:col>1</xdr:col>
          <xdr:colOff>952500</xdr:colOff>
          <xdr:row>30</xdr:row>
          <xdr:rowOff>57150</xdr:rowOff>
        </xdr:to>
        <xdr:sp macro="" textlink="">
          <xdr:nvSpPr>
            <xdr:cNvPr id="79887" name="Check Box 15" descr="Placed in Service" hidden="1">
              <a:extLst>
                <a:ext uri="{63B3BB69-23CF-44E3-9099-C40C66FF867C}">
                  <a14:compatExt spid="_x0000_s79887"/>
                </a:ext>
                <a:ext uri="{FF2B5EF4-FFF2-40B4-BE49-F238E27FC236}">
                  <a16:creationId xmlns:a16="http://schemas.microsoft.com/office/drawing/2014/main" id="{00000000-0008-0000-0900-00000F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771525</xdr:colOff>
          <xdr:row>30</xdr:row>
          <xdr:rowOff>9525</xdr:rowOff>
        </xdr:from>
        <xdr:to>
          <xdr:col>2</xdr:col>
          <xdr:colOff>95250</xdr:colOff>
          <xdr:row>31</xdr:row>
          <xdr:rowOff>47625</xdr:rowOff>
        </xdr:to>
        <xdr:sp macro="" textlink="">
          <xdr:nvSpPr>
            <xdr:cNvPr id="79888" name="Check Box 16" descr="Placed in Service" hidden="1">
              <a:extLst>
                <a:ext uri="{63B3BB69-23CF-44E3-9099-C40C66FF867C}">
                  <a14:compatExt spid="_x0000_s79888"/>
                </a:ext>
                <a:ext uri="{FF2B5EF4-FFF2-40B4-BE49-F238E27FC236}">
                  <a16:creationId xmlns:a16="http://schemas.microsoft.com/office/drawing/2014/main" id="{00000000-0008-0000-0900-000010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29</xdr:row>
          <xdr:rowOff>19050</xdr:rowOff>
        </xdr:from>
        <xdr:to>
          <xdr:col>6</xdr:col>
          <xdr:colOff>38100</xdr:colOff>
          <xdr:row>30</xdr:row>
          <xdr:rowOff>47625</xdr:rowOff>
        </xdr:to>
        <xdr:sp macro="" textlink="">
          <xdr:nvSpPr>
            <xdr:cNvPr id="79889" name="Check Box 17" descr="Placed in Service" hidden="1">
              <a:extLst>
                <a:ext uri="{63B3BB69-23CF-44E3-9099-C40C66FF867C}">
                  <a14:compatExt spid="_x0000_s79889"/>
                </a:ext>
                <a:ext uri="{FF2B5EF4-FFF2-40B4-BE49-F238E27FC236}">
                  <a16:creationId xmlns:a16="http://schemas.microsoft.com/office/drawing/2014/main" id="{00000000-0008-0000-0900-000011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29</xdr:row>
          <xdr:rowOff>219075</xdr:rowOff>
        </xdr:from>
        <xdr:to>
          <xdr:col>6</xdr:col>
          <xdr:colOff>28575</xdr:colOff>
          <xdr:row>31</xdr:row>
          <xdr:rowOff>85725</xdr:rowOff>
        </xdr:to>
        <xdr:sp macro="" textlink="">
          <xdr:nvSpPr>
            <xdr:cNvPr id="79890" name="Check Box 18" descr="Placed in Service" hidden="1">
              <a:extLst>
                <a:ext uri="{63B3BB69-23CF-44E3-9099-C40C66FF867C}">
                  <a14:compatExt spid="_x0000_s79890"/>
                </a:ext>
                <a:ext uri="{FF2B5EF4-FFF2-40B4-BE49-F238E27FC236}">
                  <a16:creationId xmlns:a16="http://schemas.microsoft.com/office/drawing/2014/main" id="{00000000-0008-0000-0900-000012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0</xdr:rowOff>
        </xdr:from>
        <xdr:to>
          <xdr:col>9</xdr:col>
          <xdr:colOff>295275</xdr:colOff>
          <xdr:row>18</xdr:row>
          <xdr:rowOff>209550</xdr:rowOff>
        </xdr:to>
        <xdr:sp macro="" textlink="">
          <xdr:nvSpPr>
            <xdr:cNvPr id="79931" name="SD_A_50" hidden="1">
              <a:extLst>
                <a:ext uri="{63B3BB69-23CF-44E3-9099-C40C66FF867C}">
                  <a14:compatExt spid="_x0000_s79931"/>
                </a:ext>
                <a:ext uri="{FF2B5EF4-FFF2-40B4-BE49-F238E27FC236}">
                  <a16:creationId xmlns:a16="http://schemas.microsoft.com/office/drawing/2014/main" id="{00000000-0008-0000-0900-00003B3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9</xdr:col>
          <xdr:colOff>295275</xdr:colOff>
          <xdr:row>19</xdr:row>
          <xdr:rowOff>209550</xdr:rowOff>
        </xdr:to>
        <xdr:sp macro="" textlink="">
          <xdr:nvSpPr>
            <xdr:cNvPr id="79933" name="SD_A_51" hidden="1">
              <a:extLst>
                <a:ext uri="{63B3BB69-23CF-44E3-9099-C40C66FF867C}">
                  <a14:compatExt spid="_x0000_s79933"/>
                </a:ext>
                <a:ext uri="{FF2B5EF4-FFF2-40B4-BE49-F238E27FC236}">
                  <a16:creationId xmlns:a16="http://schemas.microsoft.com/office/drawing/2014/main" id="{00000000-0008-0000-0900-00003D3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0</xdr:rowOff>
        </xdr:from>
        <xdr:to>
          <xdr:col>9</xdr:col>
          <xdr:colOff>295275</xdr:colOff>
          <xdr:row>20</xdr:row>
          <xdr:rowOff>209550</xdr:rowOff>
        </xdr:to>
        <xdr:sp macro="" textlink="">
          <xdr:nvSpPr>
            <xdr:cNvPr id="79935" name="SD_A_52" hidden="1">
              <a:extLst>
                <a:ext uri="{63B3BB69-23CF-44E3-9099-C40C66FF867C}">
                  <a14:compatExt spid="_x0000_s79935"/>
                </a:ext>
                <a:ext uri="{FF2B5EF4-FFF2-40B4-BE49-F238E27FC236}">
                  <a16:creationId xmlns:a16="http://schemas.microsoft.com/office/drawing/2014/main" id="{00000000-0008-0000-0900-00003F3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9</xdr:col>
          <xdr:colOff>295275</xdr:colOff>
          <xdr:row>21</xdr:row>
          <xdr:rowOff>209550</xdr:rowOff>
        </xdr:to>
        <xdr:sp macro="" textlink="">
          <xdr:nvSpPr>
            <xdr:cNvPr id="79937" name="SD_A_53" hidden="1">
              <a:extLst>
                <a:ext uri="{63B3BB69-23CF-44E3-9099-C40C66FF867C}">
                  <a14:compatExt spid="_x0000_s79937"/>
                </a:ext>
                <a:ext uri="{FF2B5EF4-FFF2-40B4-BE49-F238E27FC236}">
                  <a16:creationId xmlns:a16="http://schemas.microsoft.com/office/drawing/2014/main" id="{00000000-0008-0000-0900-0000413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0</xdr:rowOff>
        </xdr:from>
        <xdr:to>
          <xdr:col>9</xdr:col>
          <xdr:colOff>295275</xdr:colOff>
          <xdr:row>22</xdr:row>
          <xdr:rowOff>209550</xdr:rowOff>
        </xdr:to>
        <xdr:sp macro="" textlink="">
          <xdr:nvSpPr>
            <xdr:cNvPr id="79939" name="SD_A_54" hidden="1">
              <a:extLst>
                <a:ext uri="{63B3BB69-23CF-44E3-9099-C40C66FF867C}">
                  <a14:compatExt spid="_x0000_s79939"/>
                </a:ext>
                <a:ext uri="{FF2B5EF4-FFF2-40B4-BE49-F238E27FC236}">
                  <a16:creationId xmlns:a16="http://schemas.microsoft.com/office/drawing/2014/main" id="{00000000-0008-0000-0900-0000433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9</xdr:col>
          <xdr:colOff>295275</xdr:colOff>
          <xdr:row>23</xdr:row>
          <xdr:rowOff>209550</xdr:rowOff>
        </xdr:to>
        <xdr:sp macro="" textlink="">
          <xdr:nvSpPr>
            <xdr:cNvPr id="79941" name="SD_A_55" hidden="1">
              <a:extLst>
                <a:ext uri="{63B3BB69-23CF-44E3-9099-C40C66FF867C}">
                  <a14:compatExt spid="_x0000_s79941"/>
                </a:ext>
                <a:ext uri="{FF2B5EF4-FFF2-40B4-BE49-F238E27FC236}">
                  <a16:creationId xmlns:a16="http://schemas.microsoft.com/office/drawing/2014/main" id="{00000000-0008-0000-0900-0000453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9</xdr:col>
          <xdr:colOff>295275</xdr:colOff>
          <xdr:row>25</xdr:row>
          <xdr:rowOff>209550</xdr:rowOff>
        </xdr:to>
        <xdr:sp macro="" textlink="">
          <xdr:nvSpPr>
            <xdr:cNvPr id="79943" name="SD_A_56" hidden="1">
              <a:extLst>
                <a:ext uri="{63B3BB69-23CF-44E3-9099-C40C66FF867C}">
                  <a14:compatExt spid="_x0000_s79943"/>
                </a:ext>
                <a:ext uri="{FF2B5EF4-FFF2-40B4-BE49-F238E27FC236}">
                  <a16:creationId xmlns:a16="http://schemas.microsoft.com/office/drawing/2014/main" id="{00000000-0008-0000-0900-0000473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0</xdr:rowOff>
        </xdr:from>
        <xdr:to>
          <xdr:col>9</xdr:col>
          <xdr:colOff>295275</xdr:colOff>
          <xdr:row>24</xdr:row>
          <xdr:rowOff>209550</xdr:rowOff>
        </xdr:to>
        <xdr:sp macro="" textlink="">
          <xdr:nvSpPr>
            <xdr:cNvPr id="79945" name="SD_A_57" hidden="1">
              <a:extLst>
                <a:ext uri="{63B3BB69-23CF-44E3-9099-C40C66FF867C}">
                  <a14:compatExt spid="_x0000_s79945"/>
                </a:ext>
                <a:ext uri="{FF2B5EF4-FFF2-40B4-BE49-F238E27FC236}">
                  <a16:creationId xmlns:a16="http://schemas.microsoft.com/office/drawing/2014/main" id="{00000000-0008-0000-0900-0000493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200025</xdr:colOff>
          <xdr:row>19</xdr:row>
          <xdr:rowOff>9525</xdr:rowOff>
        </xdr:from>
        <xdr:to>
          <xdr:col>3</xdr:col>
          <xdr:colOff>19050</xdr:colOff>
          <xdr:row>19</xdr:row>
          <xdr:rowOff>238125</xdr:rowOff>
        </xdr:to>
        <xdr:sp macro="" textlink="">
          <xdr:nvSpPr>
            <xdr:cNvPr id="142347" name="Check Box 11" descr="Placed in Service" hidden="1">
              <a:extLst>
                <a:ext uri="{63B3BB69-23CF-44E3-9099-C40C66FF867C}">
                  <a14:compatExt spid="_x0000_s142347"/>
                </a:ext>
                <a:ext uri="{FF2B5EF4-FFF2-40B4-BE49-F238E27FC236}">
                  <a16:creationId xmlns:a16="http://schemas.microsoft.com/office/drawing/2014/main" id="{00000000-0008-0000-0E00-00000B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19</xdr:row>
          <xdr:rowOff>9525</xdr:rowOff>
        </xdr:from>
        <xdr:to>
          <xdr:col>5</xdr:col>
          <xdr:colOff>95250</xdr:colOff>
          <xdr:row>19</xdr:row>
          <xdr:rowOff>238125</xdr:rowOff>
        </xdr:to>
        <xdr:sp macro="" textlink="">
          <xdr:nvSpPr>
            <xdr:cNvPr id="142348" name="Check Box 12" descr="Placed in Service" hidden="1">
              <a:extLst>
                <a:ext uri="{63B3BB69-23CF-44E3-9099-C40C66FF867C}">
                  <a14:compatExt spid="_x0000_s142348"/>
                </a:ext>
                <a:ext uri="{FF2B5EF4-FFF2-40B4-BE49-F238E27FC236}">
                  <a16:creationId xmlns:a16="http://schemas.microsoft.com/office/drawing/2014/main" id="{00000000-0008-0000-0E00-00000C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21</xdr:row>
          <xdr:rowOff>381000</xdr:rowOff>
        </xdr:from>
        <xdr:to>
          <xdr:col>3</xdr:col>
          <xdr:colOff>19050</xdr:colOff>
          <xdr:row>23</xdr:row>
          <xdr:rowOff>0</xdr:rowOff>
        </xdr:to>
        <xdr:sp macro="" textlink="">
          <xdr:nvSpPr>
            <xdr:cNvPr id="142349" name="Check Box 13" descr="Placed in Service" hidden="1">
              <a:extLst>
                <a:ext uri="{63B3BB69-23CF-44E3-9099-C40C66FF867C}">
                  <a14:compatExt spid="_x0000_s142349"/>
                </a:ext>
                <a:ext uri="{FF2B5EF4-FFF2-40B4-BE49-F238E27FC236}">
                  <a16:creationId xmlns:a16="http://schemas.microsoft.com/office/drawing/2014/main" id="{00000000-0008-0000-0E00-00000D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21</xdr:row>
          <xdr:rowOff>381000</xdr:rowOff>
        </xdr:from>
        <xdr:to>
          <xdr:col>5</xdr:col>
          <xdr:colOff>95250</xdr:colOff>
          <xdr:row>23</xdr:row>
          <xdr:rowOff>0</xdr:rowOff>
        </xdr:to>
        <xdr:sp macro="" textlink="">
          <xdr:nvSpPr>
            <xdr:cNvPr id="142350" name="Check Box 14" descr="Placed in Service" hidden="1">
              <a:extLst>
                <a:ext uri="{63B3BB69-23CF-44E3-9099-C40C66FF867C}">
                  <a14:compatExt spid="_x0000_s142350"/>
                </a:ext>
                <a:ext uri="{FF2B5EF4-FFF2-40B4-BE49-F238E27FC236}">
                  <a16:creationId xmlns:a16="http://schemas.microsoft.com/office/drawing/2014/main" id="{00000000-0008-0000-0E00-00000E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1950720</xdr:colOff>
      <xdr:row>3</xdr:row>
      <xdr:rowOff>0</xdr:rowOff>
    </xdr:to>
    <xdr:cxnSp macro="">
      <xdr:nvCxnSpPr>
        <xdr:cNvPr id="43026" name="Straight Connector 4">
          <a:extLst>
            <a:ext uri="{FF2B5EF4-FFF2-40B4-BE49-F238E27FC236}">
              <a16:creationId xmlns:a16="http://schemas.microsoft.com/office/drawing/2014/main" id="{00000000-0008-0000-1100-000012A80000}"/>
            </a:ext>
          </a:extLst>
        </xdr:cNvPr>
        <xdr:cNvCxnSpPr>
          <a:cxnSpLocks noChangeShapeType="1"/>
        </xdr:cNvCxnSpPr>
      </xdr:nvCxnSpPr>
      <xdr:spPr bwMode="auto">
        <a:xfrm>
          <a:off x="0" y="975360"/>
          <a:ext cx="2659380" cy="0"/>
        </a:xfrm>
        <a:prstGeom prst="line">
          <a:avLst/>
        </a:prstGeom>
        <a:noFill/>
        <a:ln w="9525" algn="ctr">
          <a:solidFill>
            <a:srgbClr val="000000"/>
          </a:solidFill>
          <a:round/>
          <a:headEnd/>
          <a:tailEnd/>
        </a:ln>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3" Type="http://schemas.openxmlformats.org/officeDocument/2006/relationships/vmlDrawing" Target="../drawings/vmlDrawing9.vml"/><Relationship Id="rId7" Type="http://schemas.openxmlformats.org/officeDocument/2006/relationships/ctrlProp" Target="../ctrlProps/ctrlProp60.xml"/><Relationship Id="rId12" Type="http://schemas.openxmlformats.org/officeDocument/2006/relationships/ctrlProp" Target="../ctrlProps/ctrlProp65.xml"/><Relationship Id="rId2" Type="http://schemas.openxmlformats.org/officeDocument/2006/relationships/drawing" Target="../drawings/drawing7.xml"/><Relationship Id="rId16" Type="http://schemas.openxmlformats.org/officeDocument/2006/relationships/comments" Target="../comments9.xml"/><Relationship Id="rId1" Type="http://schemas.openxmlformats.org/officeDocument/2006/relationships/printerSettings" Target="../printerSettings/printerSettings9.bin"/><Relationship Id="rId6" Type="http://schemas.openxmlformats.org/officeDocument/2006/relationships/ctrlProp" Target="../ctrlProps/ctrlProp59.xml"/><Relationship Id="rId11" Type="http://schemas.openxmlformats.org/officeDocument/2006/relationships/ctrlProp" Target="../ctrlProps/ctrlProp64.xml"/><Relationship Id="rId5" Type="http://schemas.openxmlformats.org/officeDocument/2006/relationships/ctrlProp" Target="../ctrlProps/ctrlProp58.xml"/><Relationship Id="rId15" Type="http://schemas.openxmlformats.org/officeDocument/2006/relationships/ctrlProp" Target="../ctrlProps/ctrlProp68.xml"/><Relationship Id="rId10" Type="http://schemas.openxmlformats.org/officeDocument/2006/relationships/ctrlProp" Target="../ctrlProps/ctrlProp63.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8" Type="http://schemas.openxmlformats.org/officeDocument/2006/relationships/comments" Target="../comments14.xml"/><Relationship Id="rId3" Type="http://schemas.openxmlformats.org/officeDocument/2006/relationships/vmlDrawing" Target="../drawings/vmlDrawing14.vml"/><Relationship Id="rId7" Type="http://schemas.openxmlformats.org/officeDocument/2006/relationships/ctrlProp" Target="../ctrlProps/ctrlProp72.xml"/><Relationship Id="rId2" Type="http://schemas.openxmlformats.org/officeDocument/2006/relationships/drawing" Target="../drawings/drawing8.xml"/><Relationship Id="rId1" Type="http://schemas.openxmlformats.org/officeDocument/2006/relationships/printerSettings" Target="../printerSettings/printerSettings14.bin"/><Relationship Id="rId6" Type="http://schemas.openxmlformats.org/officeDocument/2006/relationships/ctrlProp" Target="../ctrlProps/ctrlProp71.xml"/><Relationship Id="rId5" Type="http://schemas.openxmlformats.org/officeDocument/2006/relationships/ctrlProp" Target="../ctrlProps/ctrlProp70.xml"/><Relationship Id="rId4" Type="http://schemas.openxmlformats.org/officeDocument/2006/relationships/ctrlProp" Target="../ctrlProps/ctrlProp69.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3" Type="http://schemas.openxmlformats.org/officeDocument/2006/relationships/vmlDrawing" Target="../drawings/vmlDrawing17.vml"/><Relationship Id="rId7" Type="http://schemas.openxmlformats.org/officeDocument/2006/relationships/ctrlProp" Target="../ctrlProps/ctrlProp76.xml"/><Relationship Id="rId12" Type="http://schemas.openxmlformats.org/officeDocument/2006/relationships/ctrlProp" Target="../ctrlProps/ctrlProp81.xml"/><Relationship Id="rId2" Type="http://schemas.openxmlformats.org/officeDocument/2006/relationships/drawing" Target="../drawings/drawing10.xml"/><Relationship Id="rId1" Type="http://schemas.openxmlformats.org/officeDocument/2006/relationships/printerSettings" Target="../printerSettings/printerSettings18.bin"/><Relationship Id="rId6" Type="http://schemas.openxmlformats.org/officeDocument/2006/relationships/ctrlProp" Target="../ctrlProps/ctrlProp75.xml"/><Relationship Id="rId11" Type="http://schemas.openxmlformats.org/officeDocument/2006/relationships/ctrlProp" Target="../ctrlProps/ctrlProp80.xml"/><Relationship Id="rId5" Type="http://schemas.openxmlformats.org/officeDocument/2006/relationships/ctrlProp" Target="../ctrlProps/ctrlProp74.xml"/><Relationship Id="rId10" Type="http://schemas.openxmlformats.org/officeDocument/2006/relationships/ctrlProp" Target="../ctrlProps/ctrlProp79.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omments" Target="../comments1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5" Type="http://schemas.openxmlformats.org/officeDocument/2006/relationships/ctrlProp" Target="../ctrlProps/ctrlProp13.xml"/><Relationship Id="rId10" Type="http://schemas.openxmlformats.org/officeDocument/2006/relationships/comments" Target="../comments2.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1.xml"/><Relationship Id="rId1" Type="http://schemas.openxmlformats.org/officeDocument/2006/relationships/printerSettings" Target="../printerSettings/printerSettings19.bin"/><Relationship Id="rId5" Type="http://schemas.openxmlformats.org/officeDocument/2006/relationships/ctrlProp" Target="../ctrlProps/ctrlProp84.xml"/><Relationship Id="rId4" Type="http://schemas.openxmlformats.org/officeDocument/2006/relationships/ctrlProp" Target="../ctrlProps/ctrlProp8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3.vml"/><Relationship Id="rId7" Type="http://schemas.openxmlformats.org/officeDocument/2006/relationships/ctrlProp" Target="../ctrlProps/ctrlProp2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0.xml"/><Relationship Id="rId5" Type="http://schemas.openxmlformats.org/officeDocument/2006/relationships/ctrlProp" Target="../ctrlProps/ctrlProp19.xml"/><Relationship Id="rId10" Type="http://schemas.openxmlformats.org/officeDocument/2006/relationships/comments" Target="../comments3.xml"/><Relationship Id="rId4" Type="http://schemas.openxmlformats.org/officeDocument/2006/relationships/ctrlProp" Target="../ctrlProps/ctrlProp18.xml"/><Relationship Id="rId9" Type="http://schemas.openxmlformats.org/officeDocument/2006/relationships/ctrlProp" Target="../ctrlProps/ctrlProp2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18" Type="http://schemas.openxmlformats.org/officeDocument/2006/relationships/ctrlProp" Target="../ctrlProps/ctrlProp38.xml"/><Relationship Id="rId3" Type="http://schemas.openxmlformats.org/officeDocument/2006/relationships/vmlDrawing" Target="../drawings/vmlDrawing4.vml"/><Relationship Id="rId21" Type="http://schemas.openxmlformats.org/officeDocument/2006/relationships/ctrlProp" Target="../ctrlProps/ctrlProp41.x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 Type="http://schemas.openxmlformats.org/officeDocument/2006/relationships/drawing" Target="../drawings/drawing4.xml"/><Relationship Id="rId16" Type="http://schemas.openxmlformats.org/officeDocument/2006/relationships/ctrlProp" Target="../ctrlProps/ctrlProp36.xml"/><Relationship Id="rId20" Type="http://schemas.openxmlformats.org/officeDocument/2006/relationships/ctrlProp" Target="../ctrlProps/ctrlProp40.xml"/><Relationship Id="rId1" Type="http://schemas.openxmlformats.org/officeDocument/2006/relationships/printerSettings" Target="../printerSettings/printerSettings4.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5" Type="http://schemas.openxmlformats.org/officeDocument/2006/relationships/ctrlProp" Target="../ctrlProps/ctrlProp35.xml"/><Relationship Id="rId23" Type="http://schemas.openxmlformats.org/officeDocument/2006/relationships/comments" Target="../comments4.xml"/><Relationship Id="rId10" Type="http://schemas.openxmlformats.org/officeDocument/2006/relationships/ctrlProp" Target="../ctrlProps/ctrlProp30.xml"/><Relationship Id="rId19" Type="http://schemas.openxmlformats.org/officeDocument/2006/relationships/ctrlProp" Target="../ctrlProps/ctrlProp39.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45.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3" Type="http://schemas.openxmlformats.org/officeDocument/2006/relationships/vmlDrawing" Target="../drawings/vmlDrawing6.vml"/><Relationship Id="rId7" Type="http://schemas.openxmlformats.org/officeDocument/2006/relationships/ctrlProp" Target="../ctrlProps/ctrlProp49.xml"/><Relationship Id="rId12" Type="http://schemas.openxmlformats.org/officeDocument/2006/relationships/ctrlProp" Target="../ctrlProps/ctrlProp5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48.xml"/><Relationship Id="rId11" Type="http://schemas.openxmlformats.org/officeDocument/2006/relationships/ctrlProp" Target="../ctrlProps/ctrlProp53.xml"/><Relationship Id="rId5" Type="http://schemas.openxmlformats.org/officeDocument/2006/relationships/ctrlProp" Target="../ctrlProps/ctrlProp47.xml"/><Relationship Id="rId15" Type="http://schemas.openxmlformats.org/officeDocument/2006/relationships/comments" Target="../comments6.xml"/><Relationship Id="rId10" Type="http://schemas.openxmlformats.org/officeDocument/2006/relationships/ctrlProp" Target="../ctrlProps/ctrlProp52.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autoPageBreaks="0" fitToPage="1"/>
  </sheetPr>
  <dimension ref="A1:S60"/>
  <sheetViews>
    <sheetView showGridLines="0" topLeftCell="A8" zoomScaleNormal="100" workbookViewId="0">
      <selection activeCell="O8" sqref="O8:P8"/>
    </sheetView>
  </sheetViews>
  <sheetFormatPr defaultColWidth="9.140625" defaultRowHeight="16.5"/>
  <cols>
    <col min="1" max="1" width="6" style="1" customWidth="1"/>
    <col min="2" max="2" width="4.42578125" style="1" customWidth="1"/>
    <col min="3" max="3" width="6" style="1" customWidth="1"/>
    <col min="4" max="4" width="14.28515625" style="1" customWidth="1"/>
    <col min="5" max="5" width="5" style="1" customWidth="1"/>
    <col min="6" max="6" width="5.28515625" style="1" customWidth="1"/>
    <col min="7" max="7" width="10.28515625" style="1" customWidth="1"/>
    <col min="8" max="8" width="4.28515625" style="1" customWidth="1"/>
    <col min="9" max="9" width="15.42578125" style="1" customWidth="1"/>
    <col min="10" max="10" width="5.85546875" style="1" customWidth="1"/>
    <col min="11" max="11" width="4.28515625" style="1" customWidth="1"/>
    <col min="12" max="12" width="4.42578125" style="1" customWidth="1"/>
    <col min="13" max="13" width="3" style="1" customWidth="1"/>
    <col min="14" max="14" width="4.28515625" style="1" customWidth="1"/>
    <col min="15" max="15" width="3.7109375" style="1" customWidth="1"/>
    <col min="16" max="16" width="14" style="1" customWidth="1"/>
    <col min="17" max="17" width="4.5703125" style="1" customWidth="1"/>
    <col min="18" max="18" width="0" style="1" hidden="1" customWidth="1"/>
    <col min="19" max="16384" width="9.140625" style="1"/>
  </cols>
  <sheetData>
    <row r="1" spans="1:16" ht="15" customHeight="1">
      <c r="B1" s="184"/>
      <c r="C1" s="184"/>
      <c r="D1" s="184"/>
      <c r="E1" s="184"/>
      <c r="F1" s="184"/>
      <c r="G1" s="184"/>
      <c r="H1" s="184"/>
      <c r="O1" s="673"/>
      <c r="P1" s="673"/>
    </row>
    <row r="2" spans="1:16" ht="13.9" customHeight="1">
      <c r="A2" s="668" t="s">
        <v>929</v>
      </c>
      <c r="B2" s="668"/>
      <c r="C2" s="668"/>
      <c r="D2" s="668"/>
      <c r="E2" s="668"/>
      <c r="F2" s="668"/>
      <c r="G2" s="668"/>
      <c r="H2" s="668"/>
      <c r="I2" s="668"/>
      <c r="J2" s="668"/>
      <c r="K2" s="668"/>
      <c r="L2" s="668"/>
      <c r="M2" s="668"/>
      <c r="N2" s="668"/>
      <c r="O2" s="668"/>
      <c r="P2" s="668"/>
    </row>
    <row r="3" spans="1:16" ht="14.25" customHeight="1">
      <c r="A3" s="668" t="s">
        <v>34</v>
      </c>
      <c r="B3" s="668"/>
      <c r="C3" s="668"/>
      <c r="D3" s="668"/>
      <c r="E3" s="668"/>
      <c r="F3" s="668"/>
      <c r="G3" s="668"/>
      <c r="H3" s="668"/>
      <c r="I3" s="668"/>
      <c r="J3" s="668"/>
      <c r="K3" s="668"/>
      <c r="L3" s="668"/>
      <c r="M3" s="668"/>
      <c r="N3" s="668"/>
      <c r="O3" s="668"/>
      <c r="P3" s="668"/>
    </row>
    <row r="4" spans="1:16">
      <c r="A4" s="668" t="s">
        <v>924</v>
      </c>
      <c r="B4" s="668"/>
      <c r="C4" s="668"/>
      <c r="D4" s="668"/>
      <c r="E4" s="668"/>
      <c r="F4" s="668"/>
      <c r="G4" s="668"/>
      <c r="H4" s="668"/>
      <c r="I4" s="668"/>
      <c r="J4" s="668"/>
      <c r="K4" s="668"/>
      <c r="L4" s="668"/>
      <c r="M4" s="668"/>
      <c r="N4" s="668"/>
      <c r="O4" s="668"/>
      <c r="P4" s="668"/>
    </row>
    <row r="5" spans="1:16">
      <c r="A5" s="668" t="s">
        <v>930</v>
      </c>
      <c r="B5" s="668"/>
      <c r="C5" s="668"/>
      <c r="D5" s="668"/>
      <c r="E5" s="668"/>
      <c r="F5" s="668"/>
      <c r="G5" s="668"/>
      <c r="H5" s="668"/>
      <c r="I5" s="668"/>
      <c r="J5" s="668"/>
      <c r="K5" s="668"/>
      <c r="L5" s="668"/>
      <c r="M5" s="668"/>
      <c r="N5" s="668"/>
      <c r="O5" s="668"/>
      <c r="P5" s="668"/>
    </row>
    <row r="6" spans="1:16">
      <c r="A6" s="668" t="s">
        <v>931</v>
      </c>
      <c r="B6" s="668"/>
      <c r="C6" s="668"/>
      <c r="D6" s="668"/>
      <c r="E6" s="668"/>
      <c r="F6" s="668"/>
      <c r="G6" s="668"/>
      <c r="H6" s="668"/>
      <c r="I6" s="668"/>
      <c r="J6" s="668"/>
      <c r="K6" s="668"/>
      <c r="L6" s="668"/>
      <c r="M6" s="668"/>
      <c r="N6" s="668"/>
      <c r="O6" s="668"/>
      <c r="P6" s="668"/>
    </row>
    <row r="7" spans="1:16" ht="4.5" customHeight="1">
      <c r="B7" s="4"/>
      <c r="C7" s="4"/>
      <c r="D7" s="4"/>
      <c r="E7" s="4"/>
      <c r="F7" s="4"/>
      <c r="G7" s="4"/>
      <c r="H7" s="4"/>
      <c r="I7" s="4"/>
      <c r="J7" s="4"/>
      <c r="K7" s="4"/>
      <c r="L7" s="4"/>
      <c r="M7" s="4"/>
      <c r="N7" s="4"/>
      <c r="O7" s="4"/>
      <c r="P7" s="4"/>
    </row>
    <row r="8" spans="1:16" ht="14.25" customHeight="1">
      <c r="B8" s="185"/>
      <c r="N8" s="186" t="s">
        <v>35</v>
      </c>
      <c r="O8" s="679"/>
      <c r="P8" s="679"/>
    </row>
    <row r="9" spans="1:16" s="8" customFormat="1" ht="9" customHeight="1">
      <c r="B9" s="678"/>
      <c r="C9" s="678"/>
      <c r="D9" s="678"/>
      <c r="E9" s="678"/>
      <c r="F9" s="678"/>
      <c r="G9" s="678"/>
      <c r="H9" s="678"/>
      <c r="I9" s="678"/>
      <c r="J9" s="678"/>
      <c r="K9" s="678"/>
      <c r="L9" s="678"/>
      <c r="M9" s="678"/>
      <c r="N9" s="678"/>
      <c r="O9" s="678"/>
      <c r="P9" s="678"/>
    </row>
    <row r="10" spans="1:16" ht="18.75" customHeight="1">
      <c r="I10" s="669" t="s">
        <v>584</v>
      </c>
      <c r="J10" s="669"/>
      <c r="K10" s="669"/>
      <c r="L10" s="681"/>
      <c r="M10" s="681"/>
      <c r="N10" s="681"/>
      <c r="O10" s="1" t="s">
        <v>36</v>
      </c>
    </row>
    <row r="11" spans="1:16" ht="15.75" customHeight="1" thickBot="1">
      <c r="A11" s="187"/>
      <c r="B11" s="187"/>
      <c r="C11" s="187"/>
      <c r="D11" s="187"/>
      <c r="E11" s="187"/>
      <c r="F11" s="187"/>
      <c r="G11" s="187"/>
      <c r="H11" s="187"/>
      <c r="I11" s="187"/>
      <c r="J11" s="187"/>
      <c r="K11" s="187"/>
      <c r="L11" s="187"/>
      <c r="M11" s="187"/>
      <c r="N11" s="187"/>
      <c r="O11" s="187"/>
      <c r="P11" s="187"/>
    </row>
    <row r="12" spans="1:16" ht="3.6" customHeight="1">
      <c r="B12" s="188"/>
      <c r="C12" s="188"/>
      <c r="D12" s="188"/>
      <c r="E12" s="188"/>
      <c r="F12" s="188"/>
      <c r="G12" s="188"/>
      <c r="H12" s="188"/>
      <c r="I12" s="188"/>
      <c r="J12" s="188"/>
      <c r="K12" s="188"/>
      <c r="L12" s="188"/>
      <c r="M12" s="188"/>
      <c r="N12" s="188"/>
      <c r="O12" s="188"/>
      <c r="P12" s="188"/>
    </row>
    <row r="13" spans="1:16" ht="22.5" customHeight="1">
      <c r="A13" s="189"/>
      <c r="B13" s="5" t="s">
        <v>444</v>
      </c>
      <c r="H13" s="196" t="s">
        <v>926</v>
      </c>
      <c r="M13" s="190" t="s">
        <v>64</v>
      </c>
      <c r="N13" s="190"/>
    </row>
    <row r="14" spans="1:16" ht="18.75" customHeight="1">
      <c r="H14" s="196" t="s">
        <v>212</v>
      </c>
    </row>
    <row r="15" spans="1:16" ht="20.25" customHeight="1">
      <c r="E15" s="16"/>
      <c r="H15" s="196" t="s">
        <v>928</v>
      </c>
      <c r="K15" s="39"/>
    </row>
    <row r="16" spans="1:16" ht="26.25" customHeight="1">
      <c r="B16" s="188"/>
      <c r="C16" s="188"/>
      <c r="D16" s="188"/>
      <c r="E16" s="188"/>
      <c r="F16" s="188"/>
      <c r="G16" s="188"/>
      <c r="H16" s="639" t="s">
        <v>927</v>
      </c>
      <c r="I16" s="188"/>
      <c r="J16" s="188"/>
      <c r="K16" s="188"/>
      <c r="L16" s="188"/>
      <c r="M16" s="191"/>
      <c r="N16" s="191"/>
      <c r="O16" s="188"/>
      <c r="P16" s="188"/>
    </row>
    <row r="17" spans="2:19" ht="5.25" customHeight="1">
      <c r="M17" s="190"/>
      <c r="N17" s="190"/>
    </row>
    <row r="18" spans="2:19" ht="15.75" customHeight="1">
      <c r="B18" s="5" t="s">
        <v>934</v>
      </c>
      <c r="I18" s="129"/>
      <c r="J18" s="129"/>
      <c r="M18" s="190"/>
      <c r="N18" s="190"/>
    </row>
    <row r="19" spans="2:19" ht="24" customHeight="1">
      <c r="B19" s="192"/>
      <c r="C19" s="16" t="s">
        <v>935</v>
      </c>
      <c r="G19" s="643" t="s">
        <v>936</v>
      </c>
      <c r="L19" s="1" t="s">
        <v>937</v>
      </c>
      <c r="P19" s="194"/>
      <c r="Q19" s="5"/>
    </row>
    <row r="20" spans="2:19" ht="12.75" customHeight="1">
      <c r="B20" s="188"/>
      <c r="C20" s="188"/>
      <c r="D20" s="188"/>
      <c r="E20" s="188"/>
      <c r="F20" s="188"/>
      <c r="G20" s="188"/>
      <c r="H20" s="188"/>
      <c r="I20" s="188"/>
      <c r="J20" s="188"/>
      <c r="K20" s="188"/>
      <c r="L20" s="188"/>
      <c r="M20" s="188"/>
      <c r="N20" s="188"/>
      <c r="O20" s="188"/>
      <c r="P20" s="188"/>
    </row>
    <row r="21" spans="2:19" ht="15" customHeight="1"/>
    <row r="22" spans="2:19" ht="19.5" customHeight="1">
      <c r="B22" s="668" t="s">
        <v>687</v>
      </c>
      <c r="C22" s="668"/>
      <c r="D22" s="668"/>
      <c r="E22" s="667"/>
      <c r="F22" s="667"/>
      <c r="G22" s="667"/>
      <c r="H22" s="195"/>
      <c r="S22" s="591" t="b">
        <f>IF(OR(L25="Competitive 4% and 9%", L25="Non-Competitive 4%"), TRUE, FALSE)</f>
        <v>0</v>
      </c>
    </row>
    <row r="23" spans="2:19" ht="18" customHeight="1">
      <c r="B23" s="188"/>
      <c r="C23" s="188"/>
      <c r="D23" s="188"/>
      <c r="E23" s="188"/>
      <c r="F23" s="188"/>
      <c r="G23" s="188"/>
      <c r="H23" s="188"/>
      <c r="I23" s="188"/>
      <c r="J23" s="188"/>
      <c r="K23" s="188"/>
      <c r="L23" s="188"/>
      <c r="M23" s="188"/>
      <c r="N23" s="188"/>
      <c r="O23" s="188"/>
      <c r="P23" s="188"/>
    </row>
    <row r="24" spans="2:19" ht="18" customHeight="1">
      <c r="F24" s="189"/>
      <c r="G24" s="189"/>
      <c r="H24" s="189"/>
      <c r="I24" s="189"/>
      <c r="J24" s="189"/>
      <c r="K24" s="189"/>
      <c r="L24" s="189"/>
      <c r="M24" s="189"/>
      <c r="N24" s="189"/>
      <c r="O24" s="189"/>
      <c r="P24" s="189"/>
    </row>
    <row r="25" spans="2:19" ht="18" customHeight="1">
      <c r="B25" s="644" t="s">
        <v>938</v>
      </c>
      <c r="C25" s="645"/>
      <c r="D25" s="645"/>
      <c r="I25" s="669" t="s">
        <v>613</v>
      </c>
      <c r="J25" s="669"/>
      <c r="K25" s="669"/>
      <c r="L25" s="667"/>
      <c r="M25" s="667"/>
      <c r="N25" s="667"/>
      <c r="O25" s="667"/>
      <c r="P25" s="667"/>
    </row>
    <row r="26" spans="2:19" ht="24.75" customHeight="1">
      <c r="B26" s="5" t="s">
        <v>455</v>
      </c>
      <c r="F26" s="667"/>
      <c r="G26" s="667"/>
      <c r="H26" s="667"/>
      <c r="L26" s="4"/>
      <c r="M26" s="4"/>
      <c r="N26" s="4"/>
      <c r="O26" s="10" t="s">
        <v>607</v>
      </c>
      <c r="P26" s="179"/>
    </row>
    <row r="27" spans="2:19" ht="13.5" customHeight="1">
      <c r="O27" s="129"/>
    </row>
    <row r="28" spans="2:19" ht="12" customHeight="1"/>
    <row r="29" spans="2:19">
      <c r="B29" s="16"/>
      <c r="C29" s="16" t="s">
        <v>615</v>
      </c>
      <c r="D29" s="16"/>
      <c r="E29" s="16"/>
      <c r="F29" s="16"/>
      <c r="G29" s="16"/>
      <c r="H29" s="16"/>
      <c r="I29" s="16"/>
      <c r="J29" s="16"/>
      <c r="K29" s="16"/>
      <c r="L29" s="16"/>
      <c r="M29" s="16"/>
      <c r="N29" s="16"/>
      <c r="O29" s="16"/>
      <c r="P29" s="16"/>
    </row>
    <row r="30" spans="2:19" ht="15.75" customHeight="1">
      <c r="S30" s="1" t="s">
        <v>189</v>
      </c>
    </row>
    <row r="31" spans="2:19" ht="16.5" customHeight="1">
      <c r="B31" s="196" t="s">
        <v>902</v>
      </c>
    </row>
    <row r="32" spans="2:19" ht="15.75" customHeight="1">
      <c r="D32" s="1" t="s">
        <v>213</v>
      </c>
      <c r="H32" s="1" t="s">
        <v>214</v>
      </c>
      <c r="L32" s="1" t="s">
        <v>751</v>
      </c>
    </row>
    <row r="33" spans="2:18" ht="3" customHeight="1">
      <c r="D33" s="28" t="b">
        <v>0</v>
      </c>
      <c r="I33" s="28" t="b">
        <v>0</v>
      </c>
      <c r="L33" s="666" t="b">
        <v>0</v>
      </c>
      <c r="M33" s="666"/>
      <c r="N33" s="39"/>
      <c r="P33" s="566">
        <f>IF(AND(OR(D33=TRUE, I33=TRUE, L33=TRUE)), 30%, 0)</f>
        <v>0</v>
      </c>
    </row>
    <row r="34" spans="2:18" ht="18" customHeight="1">
      <c r="B34" s="188"/>
      <c r="C34" s="188"/>
      <c r="D34" s="188"/>
      <c r="E34" s="188"/>
      <c r="F34" s="188"/>
      <c r="G34" s="188"/>
      <c r="H34" s="188"/>
      <c r="I34" s="188"/>
      <c r="J34" s="188"/>
      <c r="K34" s="197"/>
      <c r="L34" s="188"/>
      <c r="M34" s="188"/>
      <c r="N34" s="188"/>
      <c r="O34" s="188"/>
      <c r="P34" s="188"/>
    </row>
    <row r="35" spans="2:18" ht="18" customHeight="1">
      <c r="K35" s="4"/>
    </row>
    <row r="36" spans="2:18" ht="18" customHeight="1">
      <c r="B36" s="644" t="s">
        <v>940</v>
      </c>
      <c r="I36" s="9" t="s">
        <v>941</v>
      </c>
      <c r="K36" s="5"/>
      <c r="L36" s="5"/>
      <c r="M36" s="5"/>
      <c r="O36" s="188"/>
      <c r="P36" s="648"/>
    </row>
    <row r="37" spans="2:18" ht="18" customHeight="1">
      <c r="B37" s="644"/>
      <c r="I37" s="9"/>
      <c r="K37" s="5"/>
      <c r="L37" s="5"/>
      <c r="M37" s="5"/>
      <c r="P37" s="5"/>
    </row>
    <row r="38" spans="2:18" ht="18" customHeight="1">
      <c r="B38" s="9" t="s">
        <v>945</v>
      </c>
      <c r="E38" s="676"/>
      <c r="F38" s="676"/>
      <c r="I38" s="9" t="s">
        <v>946</v>
      </c>
      <c r="J38" s="2"/>
      <c r="K38" s="4"/>
      <c r="L38" s="4"/>
      <c r="M38" s="4"/>
    </row>
    <row r="39" spans="2:18" ht="18" customHeight="1">
      <c r="K39" s="4"/>
    </row>
    <row r="40" spans="2:18" ht="24.75" customHeight="1">
      <c r="B40" s="646" t="s">
        <v>7</v>
      </c>
      <c r="C40" s="189"/>
      <c r="D40" s="189"/>
      <c r="E40" s="189"/>
      <c r="F40" s="189"/>
      <c r="G40" s="189"/>
      <c r="H40" s="189"/>
      <c r="I40" s="189"/>
      <c r="J40" s="189"/>
      <c r="K40" s="189"/>
      <c r="L40" s="189"/>
      <c r="M40" s="189"/>
      <c r="N40" s="189"/>
      <c r="O40" s="189"/>
      <c r="P40" s="189"/>
    </row>
    <row r="41" spans="2:18" ht="17.25" customHeight="1">
      <c r="B41" s="1" t="s">
        <v>39</v>
      </c>
      <c r="C41" s="16"/>
      <c r="D41" s="672"/>
      <c r="E41" s="672"/>
      <c r="F41" s="672"/>
      <c r="G41" s="672"/>
      <c r="H41" s="672"/>
      <c r="I41" s="672"/>
      <c r="J41" s="672"/>
      <c r="K41" s="672"/>
      <c r="L41" s="672"/>
      <c r="M41" s="673" t="s">
        <v>144</v>
      </c>
      <c r="N41" s="673"/>
      <c r="O41" s="673"/>
      <c r="P41" s="132"/>
    </row>
    <row r="42" spans="2:18" ht="17.25" customHeight="1">
      <c r="B42" s="1" t="s">
        <v>40</v>
      </c>
      <c r="C42" s="16"/>
      <c r="D42" s="670"/>
      <c r="E42" s="670"/>
      <c r="F42" s="670"/>
      <c r="G42" s="670"/>
      <c r="H42" s="670"/>
      <c r="I42" s="670"/>
      <c r="J42" s="670"/>
      <c r="K42" s="670"/>
      <c r="L42" s="670"/>
      <c r="O42" s="3" t="s">
        <v>657</v>
      </c>
      <c r="P42" s="178"/>
    </row>
    <row r="43" spans="2:18" ht="17.25" customHeight="1">
      <c r="C43" s="39"/>
      <c r="D43" s="670"/>
      <c r="E43" s="670"/>
      <c r="F43" s="670"/>
      <c r="G43" s="670"/>
      <c r="H43" s="670"/>
      <c r="I43" s="670"/>
      <c r="J43" s="670"/>
      <c r="K43" s="670"/>
      <c r="L43" s="670"/>
      <c r="M43" s="16"/>
      <c r="N43" s="16"/>
      <c r="O43" s="16"/>
      <c r="P43" s="16"/>
    </row>
    <row r="44" spans="2:18" ht="17.25" customHeight="1">
      <c r="B44" s="1" t="s">
        <v>65</v>
      </c>
      <c r="C44" s="16"/>
      <c r="D44" s="670"/>
      <c r="E44" s="670"/>
      <c r="F44" s="670"/>
      <c r="G44" s="670"/>
      <c r="H44" s="670"/>
      <c r="I44" s="3" t="s">
        <v>90</v>
      </c>
      <c r="J44" s="3"/>
      <c r="K44" s="675"/>
      <c r="L44" s="675"/>
      <c r="O44" s="3" t="s">
        <v>145</v>
      </c>
      <c r="P44" s="15"/>
    </row>
    <row r="45" spans="2:18" ht="13.5" customHeight="1">
      <c r="C45" s="16"/>
      <c r="D45" s="16"/>
      <c r="E45" s="16"/>
      <c r="F45" s="16"/>
      <c r="G45" s="16"/>
      <c r="H45" s="16"/>
      <c r="I45" s="3"/>
      <c r="J45" s="3"/>
      <c r="K45" s="39"/>
      <c r="L45" s="39"/>
      <c r="M45" s="3"/>
      <c r="N45" s="3"/>
      <c r="O45" s="39"/>
      <c r="P45" s="39"/>
      <c r="R45" s="1" t="s">
        <v>691</v>
      </c>
    </row>
    <row r="46" spans="2:18" ht="17.25" customHeight="1">
      <c r="C46" s="16"/>
      <c r="E46" s="3" t="s">
        <v>658</v>
      </c>
      <c r="F46" s="15"/>
      <c r="G46" s="16"/>
      <c r="H46" s="680" t="s">
        <v>188</v>
      </c>
      <c r="I46" s="680"/>
      <c r="J46" s="680"/>
      <c r="K46" s="15"/>
      <c r="L46" s="3"/>
      <c r="R46" s="7">
        <f>F46</f>
        <v>0</v>
      </c>
    </row>
    <row r="47" spans="2:18" ht="18.75" customHeight="1">
      <c r="B47" s="188"/>
      <c r="C47" s="188"/>
      <c r="D47" s="188"/>
      <c r="E47" s="188"/>
      <c r="F47" s="188"/>
      <c r="G47" s="188"/>
      <c r="H47" s="188"/>
      <c r="I47" s="188"/>
      <c r="J47" s="188"/>
      <c r="K47" s="188"/>
      <c r="L47" s="188"/>
      <c r="M47" s="188"/>
      <c r="N47" s="188"/>
      <c r="O47" s="188"/>
      <c r="P47" s="188"/>
    </row>
    <row r="48" spans="2:18" ht="10.5" customHeight="1"/>
    <row r="49" spans="2:17" ht="14.25" customHeight="1">
      <c r="B49" s="193" t="s">
        <v>151</v>
      </c>
      <c r="F49" s="4" t="s">
        <v>64</v>
      </c>
      <c r="G49" s="1" t="s">
        <v>153</v>
      </c>
    </row>
    <row r="50" spans="2:17" ht="5.25" customHeight="1"/>
    <row r="51" spans="2:17" ht="17.25" customHeight="1">
      <c r="B51" s="16" t="s">
        <v>105</v>
      </c>
      <c r="C51" s="16"/>
      <c r="D51" s="672"/>
      <c r="E51" s="672"/>
      <c r="F51" s="672"/>
      <c r="G51" s="672"/>
      <c r="H51" s="672"/>
      <c r="I51" s="672"/>
      <c r="J51" s="16"/>
      <c r="K51" s="673" t="s">
        <v>194</v>
      </c>
      <c r="L51" s="673"/>
      <c r="M51" s="677"/>
      <c r="N51" s="677"/>
      <c r="O51" s="677"/>
      <c r="P51" s="677"/>
      <c r="Q51" s="16"/>
    </row>
    <row r="52" spans="2:17" ht="17.25" customHeight="1">
      <c r="B52" s="16"/>
      <c r="C52" s="16"/>
      <c r="D52" s="670"/>
      <c r="E52" s="670"/>
      <c r="F52" s="670"/>
      <c r="G52" s="670"/>
      <c r="H52" s="670"/>
      <c r="I52" s="670"/>
      <c r="J52" s="16"/>
      <c r="K52" s="673" t="s">
        <v>194</v>
      </c>
      <c r="L52" s="673"/>
      <c r="M52" s="674"/>
      <c r="N52" s="674"/>
      <c r="O52" s="674"/>
      <c r="P52" s="674"/>
      <c r="Q52" s="16"/>
    </row>
    <row r="53" spans="2:17" ht="17.25" customHeight="1">
      <c r="B53" s="16"/>
      <c r="C53" s="16"/>
      <c r="D53" s="670"/>
      <c r="E53" s="670"/>
      <c r="F53" s="670"/>
      <c r="G53" s="670"/>
      <c r="H53" s="670"/>
      <c r="I53" s="670"/>
      <c r="J53" s="16"/>
      <c r="K53" s="673" t="s">
        <v>194</v>
      </c>
      <c r="L53" s="673"/>
      <c r="M53" s="674"/>
      <c r="N53" s="674"/>
      <c r="O53" s="674"/>
      <c r="P53" s="674"/>
      <c r="Q53" s="16"/>
    </row>
    <row r="54" spans="2:17" ht="17.25" customHeight="1">
      <c r="B54" s="16" t="s">
        <v>40</v>
      </c>
      <c r="C54" s="16"/>
      <c r="D54" s="670"/>
      <c r="E54" s="670"/>
      <c r="F54" s="670"/>
      <c r="G54" s="670"/>
      <c r="H54" s="670"/>
      <c r="I54" s="670"/>
      <c r="J54" s="16"/>
      <c r="K54" s="16"/>
      <c r="L54" s="16"/>
      <c r="M54" s="16"/>
      <c r="N54" s="16"/>
      <c r="O54" s="16"/>
      <c r="P54" s="16"/>
    </row>
    <row r="55" spans="2:17" ht="17.25" customHeight="1">
      <c r="B55" s="16" t="s">
        <v>65</v>
      </c>
      <c r="C55" s="16"/>
      <c r="D55" s="670"/>
      <c r="E55" s="670"/>
      <c r="F55" s="670"/>
      <c r="G55" s="670"/>
      <c r="H55" s="670"/>
      <c r="I55" s="670"/>
      <c r="J55" s="16"/>
      <c r="K55" s="3" t="s">
        <v>109</v>
      </c>
      <c r="L55" s="2"/>
      <c r="N55" s="16" t="s">
        <v>106</v>
      </c>
      <c r="P55" s="15"/>
    </row>
    <row r="56" spans="2:17" ht="17.25" customHeight="1">
      <c r="B56" s="16" t="s">
        <v>196</v>
      </c>
      <c r="D56" s="670"/>
      <c r="E56" s="670"/>
      <c r="F56" s="670"/>
      <c r="G56" s="670"/>
      <c r="H56" s="670"/>
      <c r="I56" s="670"/>
      <c r="J56" s="16"/>
      <c r="K56" s="3"/>
      <c r="M56" s="39"/>
      <c r="N56" s="39"/>
      <c r="O56" s="16"/>
      <c r="P56" s="39"/>
    </row>
    <row r="57" spans="2:17" ht="18.75" customHeight="1">
      <c r="B57" s="1" t="s">
        <v>150</v>
      </c>
      <c r="D57" s="117"/>
      <c r="E57" s="16"/>
      <c r="F57" s="16"/>
      <c r="G57" s="16"/>
      <c r="H57" s="16"/>
      <c r="I57" s="16"/>
      <c r="J57" s="16"/>
      <c r="K57" s="3" t="s">
        <v>195</v>
      </c>
      <c r="L57" s="671"/>
      <c r="M57" s="672"/>
      <c r="N57" s="672"/>
      <c r="O57" s="672"/>
      <c r="P57" s="672"/>
    </row>
    <row r="58" spans="2:17" ht="12" customHeight="1">
      <c r="C58" s="16"/>
      <c r="D58" s="16"/>
      <c r="E58" s="16"/>
      <c r="F58" s="16"/>
      <c r="G58" s="16"/>
      <c r="H58" s="16"/>
      <c r="I58" s="39"/>
      <c r="J58" s="39"/>
      <c r="K58" s="39"/>
      <c r="L58" s="16"/>
      <c r="M58" s="16"/>
      <c r="N58" s="16"/>
      <c r="O58" s="3"/>
      <c r="P58" s="16"/>
    </row>
    <row r="59" spans="2:17" ht="12" customHeight="1"/>
    <row r="60" spans="2:17">
      <c r="B60" s="567"/>
      <c r="C60" s="30"/>
      <c r="D60" s="30"/>
      <c r="E60" s="30"/>
      <c r="F60" s="30"/>
      <c r="G60" s="30"/>
      <c r="H60" s="30"/>
      <c r="I60" s="30"/>
      <c r="J60" s="30"/>
      <c r="K60" s="30"/>
      <c r="L60" s="30"/>
      <c r="M60" s="30"/>
      <c r="N60" s="30"/>
      <c r="O60" s="30"/>
      <c r="P60" s="30"/>
    </row>
  </sheetData>
  <sheetProtection algorithmName="SHA-512" hashValue="+/CpQZt/mGnVpntYWo054oPwqXxtLYFek1nrxx0Aqa0ibCBJLaH9JASKvpTs50qppAOqpy0KRuQxtwSfnhooYg==" saltValue="8M1PagkTP+qEIX2eF7QOwA==" spinCount="100000" sheet="1" selectLockedCells="1"/>
  <mergeCells count="37">
    <mergeCell ref="E38:F38"/>
    <mergeCell ref="M52:P52"/>
    <mergeCell ref="M51:P51"/>
    <mergeCell ref="O1:P1"/>
    <mergeCell ref="B9:P9"/>
    <mergeCell ref="O8:P8"/>
    <mergeCell ref="M41:O41"/>
    <mergeCell ref="A2:P2"/>
    <mergeCell ref="A3:P3"/>
    <mergeCell ref="A4:P4"/>
    <mergeCell ref="A5:P5"/>
    <mergeCell ref="A6:P6"/>
    <mergeCell ref="H46:J46"/>
    <mergeCell ref="I10:K10"/>
    <mergeCell ref="K51:L51"/>
    <mergeCell ref="L10:N10"/>
    <mergeCell ref="K52:L52"/>
    <mergeCell ref="D41:L41"/>
    <mergeCell ref="D42:L42"/>
    <mergeCell ref="D43:L43"/>
    <mergeCell ref="D44:H44"/>
    <mergeCell ref="D52:I52"/>
    <mergeCell ref="K44:L44"/>
    <mergeCell ref="D51:I51"/>
    <mergeCell ref="D54:I54"/>
    <mergeCell ref="D55:I55"/>
    <mergeCell ref="D56:I56"/>
    <mergeCell ref="L57:P57"/>
    <mergeCell ref="K53:L53"/>
    <mergeCell ref="D53:I53"/>
    <mergeCell ref="M53:P53"/>
    <mergeCell ref="L33:M33"/>
    <mergeCell ref="E22:G22"/>
    <mergeCell ref="B22:D22"/>
    <mergeCell ref="F26:H26"/>
    <mergeCell ref="I25:K25"/>
    <mergeCell ref="L25:P25"/>
  </mergeCells>
  <phoneticPr fontId="0" type="noConversion"/>
  <dataValidations count="9">
    <dataValidation type="list" errorStyle="warning" showInputMessage="1" showErrorMessage="1" errorTitle="SmartDox" error="The value you entered for the dropdown is not valid." sqref="K44">
      <formula1>SD_D_PL_State_Name</formula1>
    </dataValidation>
    <dataValidation type="list" errorStyle="warning" showInputMessage="1" showErrorMessage="1" errorTitle="SmartDox" error="The value you entered for the dropdown is not valid." sqref="P42">
      <formula1>SD_D_PL_Jurisdiction_Name</formula1>
    </dataValidation>
    <dataValidation type="list" errorStyle="warning" showInputMessage="1" showErrorMessage="1" errorTitle="SmartDox" error="The value you entered for the dropdown is not valid." sqref="L25">
      <formula1>SD_D_PL_TaxCreditPercentType_Name</formula1>
    </dataValidation>
    <dataValidation type="list" errorStyle="warning" showInputMessage="1" showErrorMessage="1" errorTitle="SmartDox" error="The value you entered for the dropdown is not valid." sqref="P26">
      <formula1>SD_D_PL_ExtendedUseAgreement_Name</formula1>
    </dataValidation>
    <dataValidation type="list" errorStyle="warning" showInputMessage="1" showErrorMessage="1" errorTitle="SmartDox" error="The value you entered for the dropdown is not valid." sqref="F26">
      <formula1>SD_D_PL_PoolType_Name</formula1>
    </dataValidation>
    <dataValidation type="list" errorStyle="warning" showInputMessage="1" showErrorMessage="1" errorTitle="SmartDox" error="The value you entered for the dropdown is not valid." sqref="E22">
      <formula1>SD_D_PL_BldgAllocType_Name</formula1>
    </dataValidation>
    <dataValidation type="list" allowBlank="1" showInputMessage="1" showErrorMessage="1" sqref="P36:P37">
      <formula1>"20, 40, N/A"</formula1>
    </dataValidation>
    <dataValidation type="list" allowBlank="1" showInputMessage="1" showErrorMessage="1" sqref="E38">
      <formula1>"Yes, No, "</formula1>
    </dataValidation>
    <dataValidation type="list" allowBlank="1" showInputMessage="1" showErrorMessage="1" sqref="J38">
      <formula1>"1,2,3,4,5,6,7"</formula1>
    </dataValidation>
  </dataValidations>
  <printOptions horizontalCentered="1" verticalCentered="1"/>
  <pageMargins left="0.45" right="0.69" top="0" bottom="0.9" header="0" footer="0.5"/>
  <pageSetup scale="77" orientation="portrait" verticalDpi="300" r:id="rId1"/>
  <headerFooter scaleWithDoc="0" alignWithMargins="0">
    <oddFooter>&amp;R&amp;"Arial Narrow,Regular"&amp;11Page 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15" r:id="rId4" name="Check Box 91">
              <controlPr defaultSize="0" autoFill="0" autoLine="0" autoPict="0" altText="Placed in Service">
                <anchor moveWithCells="1">
                  <from>
                    <xdr:col>10</xdr:col>
                    <xdr:colOff>19050</xdr:colOff>
                    <xdr:row>18</xdr:row>
                    <xdr:rowOff>85725</xdr:rowOff>
                  </from>
                  <to>
                    <xdr:col>10</xdr:col>
                    <xdr:colOff>257175</xdr:colOff>
                    <xdr:row>19</xdr:row>
                    <xdr:rowOff>9525</xdr:rowOff>
                  </to>
                </anchor>
              </controlPr>
            </control>
          </mc:Choice>
        </mc:AlternateContent>
        <mc:AlternateContent xmlns:mc="http://schemas.openxmlformats.org/markup-compatibility/2006">
          <mc:Choice Requires="x14">
            <control shapeId="1120" r:id="rId5" name="Check Box 96">
              <controlPr defaultSize="0" autoFill="0" autoLine="0" autoPict="0" altText="Placed in Service">
                <anchor moveWithCells="1">
                  <from>
                    <xdr:col>5</xdr:col>
                    <xdr:colOff>276225</xdr:colOff>
                    <xdr:row>18</xdr:row>
                    <xdr:rowOff>85725</xdr:rowOff>
                  </from>
                  <to>
                    <xdr:col>6</xdr:col>
                    <xdr:colOff>161925</xdr:colOff>
                    <xdr:row>19</xdr:row>
                    <xdr:rowOff>9525</xdr:rowOff>
                  </to>
                </anchor>
              </controlPr>
            </control>
          </mc:Choice>
        </mc:AlternateContent>
        <mc:AlternateContent xmlns:mc="http://schemas.openxmlformats.org/markup-compatibility/2006">
          <mc:Choice Requires="x14">
            <control shapeId="1122" r:id="rId6" name="Check Box 98">
              <controlPr defaultSize="0" autoFill="0" autoLine="0" autoPict="0" altText="Placed in Service">
                <anchor moveWithCells="1">
                  <from>
                    <xdr:col>1</xdr:col>
                    <xdr:colOff>19050</xdr:colOff>
                    <xdr:row>18</xdr:row>
                    <xdr:rowOff>85725</xdr:rowOff>
                  </from>
                  <to>
                    <xdr:col>1</xdr:col>
                    <xdr:colOff>257175</xdr:colOff>
                    <xdr:row>19</xdr:row>
                    <xdr:rowOff>9525</xdr:rowOff>
                  </to>
                </anchor>
              </controlPr>
            </control>
          </mc:Choice>
        </mc:AlternateContent>
        <mc:AlternateContent xmlns:mc="http://schemas.openxmlformats.org/markup-compatibility/2006">
          <mc:Choice Requires="x14">
            <control shapeId="1123" r:id="rId7" name="Check Box 99">
              <controlPr defaultSize="0" autoFill="0" autoLine="0" autoPict="0" altText="Placed in Service">
                <anchor moveWithCells="1">
                  <from>
                    <xdr:col>6</xdr:col>
                    <xdr:colOff>361950</xdr:colOff>
                    <xdr:row>14</xdr:row>
                    <xdr:rowOff>19050</xdr:rowOff>
                  </from>
                  <to>
                    <xdr:col>6</xdr:col>
                    <xdr:colOff>600075</xdr:colOff>
                    <xdr:row>14</xdr:row>
                    <xdr:rowOff>247650</xdr:rowOff>
                  </to>
                </anchor>
              </controlPr>
            </control>
          </mc:Choice>
        </mc:AlternateContent>
        <mc:AlternateContent xmlns:mc="http://schemas.openxmlformats.org/markup-compatibility/2006">
          <mc:Choice Requires="x14">
            <control shapeId="1124" r:id="rId8" name="Check Box 100">
              <controlPr defaultSize="0" autoFill="0" autoLine="0" autoPict="0" altText="Placed in Service">
                <anchor moveWithCells="1">
                  <from>
                    <xdr:col>6</xdr:col>
                    <xdr:colOff>361950</xdr:colOff>
                    <xdr:row>12</xdr:row>
                    <xdr:rowOff>276225</xdr:rowOff>
                  </from>
                  <to>
                    <xdr:col>6</xdr:col>
                    <xdr:colOff>600075</xdr:colOff>
                    <xdr:row>13</xdr:row>
                    <xdr:rowOff>219075</xdr:rowOff>
                  </to>
                </anchor>
              </controlPr>
            </control>
          </mc:Choice>
        </mc:AlternateContent>
        <mc:AlternateContent xmlns:mc="http://schemas.openxmlformats.org/markup-compatibility/2006">
          <mc:Choice Requires="x14">
            <control shapeId="1125" r:id="rId9" name="Check Box 101">
              <controlPr defaultSize="0" autoFill="0" autoLine="0" autoPict="0" altText="Placed in Service">
                <anchor moveWithCells="1">
                  <from>
                    <xdr:col>6</xdr:col>
                    <xdr:colOff>361950</xdr:colOff>
                    <xdr:row>12</xdr:row>
                    <xdr:rowOff>28575</xdr:rowOff>
                  </from>
                  <to>
                    <xdr:col>6</xdr:col>
                    <xdr:colOff>600075</xdr:colOff>
                    <xdr:row>12</xdr:row>
                    <xdr:rowOff>257175</xdr:rowOff>
                  </to>
                </anchor>
              </controlPr>
            </control>
          </mc:Choice>
        </mc:AlternateContent>
        <mc:AlternateContent xmlns:mc="http://schemas.openxmlformats.org/markup-compatibility/2006">
          <mc:Choice Requires="x14">
            <control shapeId="1175" r:id="rId10" name="SD_A_21">
              <controlPr defaultSize="0" autoFill="0" autoLine="0" autoPict="0">
                <anchor moveWithCells="1">
                  <from>
                    <xdr:col>1</xdr:col>
                    <xdr:colOff>47625</xdr:colOff>
                    <xdr:row>28</xdr:row>
                    <xdr:rowOff>0</xdr:rowOff>
                  </from>
                  <to>
                    <xdr:col>2</xdr:col>
                    <xdr:colOff>28575</xdr:colOff>
                    <xdr:row>29</xdr:row>
                    <xdr:rowOff>0</xdr:rowOff>
                  </to>
                </anchor>
              </controlPr>
            </control>
          </mc:Choice>
        </mc:AlternateContent>
        <mc:AlternateContent xmlns:mc="http://schemas.openxmlformats.org/markup-compatibility/2006">
          <mc:Choice Requires="x14">
            <control shapeId="1177" r:id="rId11" name="SD_A_22">
              <controlPr defaultSize="0" autoFill="0" autoLine="0" autoPict="0">
                <anchor moveWithCells="1">
                  <from>
                    <xdr:col>2</xdr:col>
                    <xdr:colOff>152400</xdr:colOff>
                    <xdr:row>31</xdr:row>
                    <xdr:rowOff>0</xdr:rowOff>
                  </from>
                  <to>
                    <xdr:col>3</xdr:col>
                    <xdr:colOff>28575</xdr:colOff>
                    <xdr:row>32</xdr:row>
                    <xdr:rowOff>9525</xdr:rowOff>
                  </to>
                </anchor>
              </controlPr>
            </control>
          </mc:Choice>
        </mc:AlternateContent>
        <mc:AlternateContent xmlns:mc="http://schemas.openxmlformats.org/markup-compatibility/2006">
          <mc:Choice Requires="x14">
            <control shapeId="1179" r:id="rId12" name="SD_A_23">
              <controlPr defaultSize="0" autoFill="0" autoLine="0" autoPict="0">
                <anchor moveWithCells="1">
                  <from>
                    <xdr:col>6</xdr:col>
                    <xdr:colOff>485775</xdr:colOff>
                    <xdr:row>31</xdr:row>
                    <xdr:rowOff>0</xdr:rowOff>
                  </from>
                  <to>
                    <xdr:col>7</xdr:col>
                    <xdr:colOff>57150</xdr:colOff>
                    <xdr:row>32</xdr:row>
                    <xdr:rowOff>9525</xdr:rowOff>
                  </to>
                </anchor>
              </controlPr>
            </control>
          </mc:Choice>
        </mc:AlternateContent>
        <mc:AlternateContent xmlns:mc="http://schemas.openxmlformats.org/markup-compatibility/2006">
          <mc:Choice Requires="x14">
            <control shapeId="1233" r:id="rId13" name="SD_A_80">
              <controlPr defaultSize="0" autoFill="0" autoLine="0" autoPict="0">
                <anchor moveWithCells="1">
                  <from>
                    <xdr:col>10</xdr:col>
                    <xdr:colOff>95250</xdr:colOff>
                    <xdr:row>31</xdr:row>
                    <xdr:rowOff>0</xdr:rowOff>
                  </from>
                  <to>
                    <xdr:col>11</xdr:col>
                    <xdr:colOff>104775</xdr:colOff>
                    <xdr:row>32</xdr:row>
                    <xdr:rowOff>9525</xdr:rowOff>
                  </to>
                </anchor>
              </controlPr>
            </control>
          </mc:Choice>
        </mc:AlternateContent>
        <mc:AlternateContent xmlns:mc="http://schemas.openxmlformats.org/markup-compatibility/2006">
          <mc:Choice Requires="x14">
            <control shapeId="1257" r:id="rId14" name="Check Box 233">
              <controlPr defaultSize="0" autoFill="0" autoLine="0" autoPict="0" altText="Placed in Service">
                <anchor moveWithCells="1">
                  <from>
                    <xdr:col>6</xdr:col>
                    <xdr:colOff>361950</xdr:colOff>
                    <xdr:row>15</xdr:row>
                    <xdr:rowOff>38100</xdr:rowOff>
                  </from>
                  <to>
                    <xdr:col>6</xdr:col>
                    <xdr:colOff>600075</xdr:colOff>
                    <xdr:row>15</xdr:row>
                    <xdr:rowOff>266700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2:Q37"/>
  <sheetViews>
    <sheetView showGridLines="0" showRuler="0" zoomScaleNormal="100" workbookViewId="0">
      <selection activeCell="M21" sqref="M21"/>
    </sheetView>
  </sheetViews>
  <sheetFormatPr defaultColWidth="8" defaultRowHeight="16.5"/>
  <cols>
    <col min="1" max="1" width="3.5703125" style="1" customWidth="1"/>
    <col min="2" max="2" width="15.140625" style="1" customWidth="1"/>
    <col min="3" max="3" width="13.28515625" style="1" customWidth="1"/>
    <col min="4" max="4" width="7.7109375" style="1" customWidth="1"/>
    <col min="5" max="5" width="4.85546875" style="1" customWidth="1"/>
    <col min="6" max="6" width="8.28515625" style="1" customWidth="1"/>
    <col min="7" max="7" width="6.42578125" style="1" customWidth="1"/>
    <col min="8" max="8" width="2.28515625" style="1" customWidth="1"/>
    <col min="9" max="9" width="1" style="1" customWidth="1"/>
    <col min="10" max="10" width="7" style="3" customWidth="1"/>
    <col min="11" max="11" width="2.85546875" style="1" customWidth="1"/>
    <col min="12" max="12" width="10" style="1" customWidth="1"/>
    <col min="13" max="15" width="7.7109375" style="1" customWidth="1"/>
    <col min="16" max="16" width="7.140625" style="1" customWidth="1"/>
    <col min="17" max="16384" width="8" style="1"/>
  </cols>
  <sheetData>
    <row r="2" spans="2:17" ht="6.75" customHeight="1"/>
    <row r="3" spans="2:17">
      <c r="B3" s="389" t="s">
        <v>71</v>
      </c>
    </row>
    <row r="4" spans="2:17" ht="31.5" customHeight="1" thickBot="1">
      <c r="B4" s="390" t="s">
        <v>95</v>
      </c>
      <c r="C4" s="187"/>
      <c r="D4" s="187"/>
      <c r="E4" s="187"/>
      <c r="F4" s="187"/>
      <c r="G4" s="187"/>
      <c r="J4" s="391"/>
      <c r="K4" s="187"/>
      <c r="L4" s="187"/>
      <c r="M4" s="187"/>
      <c r="N4" s="187"/>
      <c r="O4" s="187"/>
    </row>
    <row r="5" spans="2:17" ht="36.75" customHeight="1">
      <c r="B5" s="26"/>
      <c r="C5" s="392" t="s">
        <v>64</v>
      </c>
      <c r="D5" s="765" t="s">
        <v>52</v>
      </c>
      <c r="E5" s="765"/>
      <c r="F5" s="765"/>
      <c r="H5" s="771" t="s">
        <v>72</v>
      </c>
      <c r="I5" s="771"/>
      <c r="J5" s="771"/>
      <c r="L5" s="764" t="s">
        <v>73</v>
      </c>
      <c r="M5" s="764"/>
      <c r="N5" s="762"/>
      <c r="O5" s="763"/>
      <c r="P5" s="5"/>
    </row>
    <row r="6" spans="2:17" ht="23.25" customHeight="1">
      <c r="B6" s="27" t="s">
        <v>74</v>
      </c>
      <c r="D6" s="676"/>
      <c r="E6" s="676"/>
      <c r="F6" s="676"/>
      <c r="G6" s="393"/>
      <c r="H6" s="772"/>
      <c r="I6" s="772"/>
      <c r="J6" s="772"/>
      <c r="L6" s="773">
        <f>D6*H6</f>
        <v>0</v>
      </c>
      <c r="M6" s="773"/>
      <c r="N6" s="394"/>
      <c r="O6" s="395" t="s">
        <v>64</v>
      </c>
    </row>
    <row r="7" spans="2:17" ht="22.5" customHeight="1">
      <c r="B7" s="27" t="s">
        <v>75</v>
      </c>
      <c r="D7" s="676"/>
      <c r="E7" s="676"/>
      <c r="F7" s="676"/>
      <c r="H7" s="770"/>
      <c r="I7" s="770"/>
      <c r="J7" s="770"/>
      <c r="L7" s="759">
        <f>D7*H7</f>
        <v>0</v>
      </c>
      <c r="M7" s="759"/>
      <c r="N7" s="394"/>
      <c r="O7" s="395" t="s">
        <v>64</v>
      </c>
    </row>
    <row r="8" spans="2:17" ht="21.75" customHeight="1">
      <c r="B8" s="27" t="s">
        <v>76</v>
      </c>
      <c r="D8" s="676"/>
      <c r="E8" s="676"/>
      <c r="F8" s="676"/>
      <c r="G8" s="393"/>
      <c r="H8" s="770"/>
      <c r="I8" s="770"/>
      <c r="J8" s="770"/>
      <c r="L8" s="759">
        <f>D8*H8</f>
        <v>0</v>
      </c>
      <c r="M8" s="759"/>
      <c r="N8" s="394"/>
      <c r="O8" s="395" t="s">
        <v>64</v>
      </c>
    </row>
    <row r="9" spans="2:17" ht="20.100000000000001" customHeight="1">
      <c r="B9" s="27" t="s">
        <v>82</v>
      </c>
      <c r="D9" s="676"/>
      <c r="E9" s="676"/>
      <c r="F9" s="676"/>
      <c r="G9" s="393"/>
      <c r="H9" s="770"/>
      <c r="I9" s="770"/>
      <c r="J9" s="770"/>
      <c r="L9" s="759">
        <f t="shared" ref="L9:L10" si="0">D9*H9</f>
        <v>0</v>
      </c>
      <c r="M9" s="759"/>
      <c r="N9" s="394"/>
      <c r="O9" s="395" t="s">
        <v>64</v>
      </c>
    </row>
    <row r="10" spans="2:17" ht="19.5" customHeight="1">
      <c r="B10" s="27" t="s">
        <v>82</v>
      </c>
      <c r="D10" s="676"/>
      <c r="E10" s="676"/>
      <c r="F10" s="676"/>
      <c r="G10" s="393"/>
      <c r="H10" s="770"/>
      <c r="I10" s="770"/>
      <c r="J10" s="770"/>
      <c r="L10" s="759">
        <f t="shared" si="0"/>
        <v>0</v>
      </c>
      <c r="M10" s="759"/>
      <c r="N10" s="394"/>
      <c r="O10" s="395" t="s">
        <v>64</v>
      </c>
    </row>
    <row r="11" spans="2:17" ht="24" customHeight="1">
      <c r="B11" s="26"/>
      <c r="C11" s="669" t="s">
        <v>77</v>
      </c>
      <c r="D11" s="669"/>
      <c r="E11" s="669"/>
      <c r="F11" s="669"/>
      <c r="G11" s="669"/>
      <c r="H11" s="669"/>
      <c r="I11" s="669"/>
      <c r="J11" s="669"/>
      <c r="L11" s="759">
        <f>SUM(L6:L10)</f>
        <v>0</v>
      </c>
      <c r="M11" s="759"/>
      <c r="N11" s="394"/>
      <c r="O11" s="395"/>
    </row>
    <row r="12" spans="2:17" ht="21" customHeight="1">
      <c r="B12" s="26"/>
      <c r="C12" s="669" t="s">
        <v>78</v>
      </c>
      <c r="D12" s="669"/>
      <c r="E12" s="669"/>
      <c r="F12" s="669"/>
      <c r="G12" s="669"/>
      <c r="H12" s="669"/>
      <c r="J12" s="405">
        <v>7.0000000000000007E-2</v>
      </c>
      <c r="L12" s="760">
        <f>SUM(L11*J12)</f>
        <v>0</v>
      </c>
      <c r="M12" s="760"/>
      <c r="N12" s="394"/>
      <c r="O12" s="395"/>
    </row>
    <row r="13" spans="2:17" ht="19.5" customHeight="1" thickBot="1">
      <c r="B13" s="26"/>
      <c r="D13" s="5" t="s">
        <v>79</v>
      </c>
      <c r="E13" s="5"/>
      <c r="F13" s="5"/>
      <c r="G13" s="5"/>
      <c r="H13" s="5"/>
      <c r="L13" s="761">
        <f>SUM(L11-L12)</f>
        <v>0</v>
      </c>
      <c r="M13" s="761"/>
      <c r="N13" s="394"/>
      <c r="O13" s="395"/>
      <c r="Q13" s="32"/>
    </row>
    <row r="14" spans="2:17" ht="30.75" customHeight="1" thickTop="1">
      <c r="B14" s="768" t="s">
        <v>146</v>
      </c>
      <c r="C14" s="769"/>
      <c r="D14" s="769"/>
      <c r="E14" s="769"/>
      <c r="F14" s="769"/>
      <c r="G14" s="769"/>
      <c r="H14" s="769"/>
      <c r="I14" s="769"/>
      <c r="J14" s="769"/>
      <c r="K14" s="769"/>
      <c r="L14" s="769"/>
      <c r="M14" s="769"/>
      <c r="N14" s="769"/>
      <c r="O14" s="308" t="s">
        <v>64</v>
      </c>
    </row>
    <row r="15" spans="2:17" ht="7.5" customHeight="1" thickBot="1">
      <c r="B15" s="766"/>
      <c r="C15" s="767"/>
      <c r="D15" s="767"/>
      <c r="E15" s="767"/>
      <c r="F15" s="767"/>
      <c r="G15" s="767"/>
      <c r="H15" s="767"/>
      <c r="I15" s="767"/>
      <c r="J15" s="767"/>
      <c r="K15" s="396"/>
      <c r="L15" s="396"/>
      <c r="M15" s="396"/>
      <c r="N15" s="396"/>
      <c r="O15" s="397"/>
    </row>
    <row r="16" spans="2:17" ht="47.25" customHeight="1">
      <c r="B16" s="206" t="s">
        <v>80</v>
      </c>
      <c r="D16" s="4"/>
      <c r="E16" s="4"/>
      <c r="H16" s="4"/>
      <c r="I16" s="4"/>
      <c r="J16" s="10"/>
      <c r="L16" s="11"/>
      <c r="M16" s="11"/>
      <c r="N16" s="11"/>
      <c r="O16" s="11"/>
    </row>
    <row r="17" spans="2:16" ht="5.25" customHeight="1">
      <c r="L17" s="11"/>
      <c r="M17" s="11"/>
      <c r="N17" s="11"/>
      <c r="O17" s="11"/>
    </row>
    <row r="18" spans="2:16" ht="24.75" customHeight="1">
      <c r="B18" s="398"/>
      <c r="C18" s="399" t="s">
        <v>733</v>
      </c>
      <c r="D18" s="400"/>
      <c r="E18" s="400"/>
      <c r="F18" s="124" t="s">
        <v>720</v>
      </c>
      <c r="G18" s="125"/>
      <c r="H18" s="125"/>
      <c r="I18" s="125"/>
      <c r="J18" s="125"/>
      <c r="K18" s="125"/>
      <c r="L18" s="124" t="s">
        <v>734</v>
      </c>
      <c r="M18" s="13"/>
      <c r="N18" s="13"/>
      <c r="O18" s="13"/>
    </row>
    <row r="19" spans="2:16" ht="18.600000000000001" customHeight="1">
      <c r="B19" s="14" t="s">
        <v>122</v>
      </c>
      <c r="C19" s="667"/>
      <c r="D19" s="667"/>
      <c r="E19" s="667"/>
      <c r="F19" s="673" t="s">
        <v>717</v>
      </c>
      <c r="G19" s="673"/>
      <c r="H19" s="673"/>
      <c r="I19" s="283"/>
      <c r="J19" s="283"/>
      <c r="K19" s="283"/>
      <c r="L19" s="636" t="s">
        <v>342</v>
      </c>
      <c r="M19" s="404"/>
      <c r="N19" s="123"/>
      <c r="O19" s="123"/>
      <c r="P19" s="123"/>
    </row>
    <row r="20" spans="2:16" ht="20.100000000000001" customHeight="1">
      <c r="B20" s="1" t="s">
        <v>123</v>
      </c>
      <c r="C20" s="675"/>
      <c r="D20" s="675"/>
      <c r="E20" s="675"/>
      <c r="F20" s="673" t="s">
        <v>717</v>
      </c>
      <c r="G20" s="673"/>
      <c r="H20" s="673"/>
      <c r="I20" s="283"/>
      <c r="J20" s="283"/>
      <c r="K20" s="283"/>
      <c r="L20" s="636" t="s">
        <v>343</v>
      </c>
      <c r="M20" s="404"/>
      <c r="N20" s="123"/>
      <c r="O20" s="123"/>
      <c r="P20" s="123"/>
    </row>
    <row r="21" spans="2:16" ht="20.100000000000001" customHeight="1">
      <c r="B21" s="1" t="s">
        <v>124</v>
      </c>
      <c r="C21" s="675"/>
      <c r="D21" s="675"/>
      <c r="E21" s="675"/>
      <c r="F21" s="673" t="s">
        <v>717</v>
      </c>
      <c r="G21" s="673"/>
      <c r="H21" s="673"/>
      <c r="I21" s="283"/>
      <c r="J21" s="283"/>
      <c r="K21" s="283"/>
      <c r="L21" s="636" t="s">
        <v>344</v>
      </c>
      <c r="M21" s="404"/>
      <c r="N21" s="123"/>
      <c r="O21" s="123"/>
      <c r="P21" s="123"/>
    </row>
    <row r="22" spans="2:16" ht="20.100000000000001" customHeight="1">
      <c r="B22" s="1" t="s">
        <v>125</v>
      </c>
      <c r="C22" s="758" t="s">
        <v>701</v>
      </c>
      <c r="D22" s="758"/>
      <c r="E22" s="758"/>
      <c r="F22" s="673" t="s">
        <v>717</v>
      </c>
      <c r="G22" s="673"/>
      <c r="H22" s="673"/>
      <c r="I22" s="283"/>
      <c r="J22" s="283"/>
      <c r="K22" s="283"/>
      <c r="L22" s="636" t="s">
        <v>345</v>
      </c>
      <c r="M22" s="404"/>
      <c r="N22" s="123"/>
      <c r="O22" s="123"/>
      <c r="P22" s="123"/>
    </row>
    <row r="23" spans="2:16" ht="20.100000000000001" customHeight="1">
      <c r="B23" s="1" t="s">
        <v>126</v>
      </c>
      <c r="C23" s="675"/>
      <c r="D23" s="675"/>
      <c r="E23" s="675"/>
      <c r="F23" s="673" t="s">
        <v>717</v>
      </c>
      <c r="G23" s="673"/>
      <c r="H23" s="673"/>
      <c r="I23" s="283"/>
      <c r="J23" s="283"/>
      <c r="K23" s="283"/>
      <c r="L23" s="636" t="s">
        <v>346</v>
      </c>
      <c r="M23" s="404"/>
      <c r="N23" s="123"/>
      <c r="O23" s="123"/>
      <c r="P23" s="123"/>
    </row>
    <row r="24" spans="2:16" ht="20.100000000000001" customHeight="1">
      <c r="B24" s="1" t="s">
        <v>127</v>
      </c>
      <c r="C24" s="675"/>
      <c r="D24" s="675"/>
      <c r="E24" s="675"/>
      <c r="F24" s="673" t="s">
        <v>717</v>
      </c>
      <c r="G24" s="673"/>
      <c r="H24" s="673"/>
      <c r="I24" s="283"/>
      <c r="J24" s="283"/>
      <c r="K24" s="283"/>
      <c r="L24" s="122"/>
      <c r="M24" s="123"/>
      <c r="N24" s="123"/>
      <c r="O24" s="123"/>
      <c r="P24" s="123"/>
    </row>
    <row r="25" spans="2:16" ht="20.100000000000001" customHeight="1">
      <c r="B25" s="1" t="s">
        <v>128</v>
      </c>
      <c r="C25" s="675"/>
      <c r="D25" s="675"/>
      <c r="E25" s="675"/>
      <c r="F25" s="673" t="s">
        <v>717</v>
      </c>
      <c r="G25" s="673"/>
      <c r="H25" s="673"/>
      <c r="I25" s="283"/>
      <c r="J25" s="283"/>
      <c r="K25" s="283"/>
      <c r="L25" s="122"/>
      <c r="M25" s="123"/>
      <c r="N25" s="123"/>
      <c r="O25" s="123"/>
      <c r="P25" s="123"/>
    </row>
    <row r="26" spans="2:16" ht="20.100000000000001" customHeight="1">
      <c r="B26" s="1" t="s">
        <v>129</v>
      </c>
      <c r="C26" s="675"/>
      <c r="D26" s="675"/>
      <c r="E26" s="675"/>
      <c r="F26" s="673" t="s">
        <v>717</v>
      </c>
      <c r="G26" s="673"/>
      <c r="H26" s="673"/>
      <c r="I26" s="283"/>
      <c r="J26" s="283"/>
      <c r="K26" s="283"/>
      <c r="L26" s="122" t="s">
        <v>64</v>
      </c>
      <c r="M26" s="123" t="s">
        <v>64</v>
      </c>
      <c r="N26" s="123"/>
      <c r="O26" s="123"/>
      <c r="P26" s="123"/>
    </row>
    <row r="27" spans="2:16" ht="22.9" customHeight="1">
      <c r="C27" s="669"/>
      <c r="D27" s="669"/>
      <c r="E27" s="669"/>
      <c r="F27" s="669"/>
      <c r="G27" s="669"/>
      <c r="H27" s="669"/>
      <c r="I27" s="669"/>
      <c r="J27" s="669"/>
      <c r="K27" s="401"/>
      <c r="L27" s="122"/>
      <c r="M27" s="123"/>
      <c r="N27" s="123"/>
      <c r="O27" s="123"/>
      <c r="P27" s="123"/>
    </row>
    <row r="28" spans="2:16" s="8" customFormat="1" ht="45.75" customHeight="1">
      <c r="B28" s="206" t="s">
        <v>560</v>
      </c>
      <c r="D28" s="87"/>
      <c r="E28" s="87"/>
      <c r="F28" s="402"/>
      <c r="G28" s="402"/>
      <c r="H28" s="87"/>
      <c r="I28" s="87"/>
      <c r="J28" s="88"/>
      <c r="L28" s="403"/>
      <c r="M28" s="403"/>
      <c r="N28" s="403"/>
      <c r="O28" s="403"/>
    </row>
    <row r="29" spans="2:16" s="8" customFormat="1" ht="11.25" customHeight="1">
      <c r="B29" s="206"/>
      <c r="D29" s="87"/>
      <c r="E29" s="87"/>
      <c r="F29" s="402"/>
      <c r="G29" s="402"/>
      <c r="H29" s="87"/>
      <c r="I29" s="87"/>
      <c r="J29" s="88"/>
      <c r="L29" s="403"/>
      <c r="M29" s="403"/>
      <c r="N29" s="403"/>
      <c r="O29" s="403"/>
    </row>
    <row r="30" spans="2:16" ht="18" customHeight="1">
      <c r="C30" s="1" t="s">
        <v>219</v>
      </c>
      <c r="G30" s="1" t="s">
        <v>221</v>
      </c>
      <c r="L30" s="11"/>
      <c r="M30" s="11"/>
      <c r="O30" s="11"/>
    </row>
    <row r="31" spans="2:16">
      <c r="C31" s="1" t="s">
        <v>220</v>
      </c>
      <c r="G31" s="16" t="s">
        <v>190</v>
      </c>
      <c r="H31" s="672"/>
      <c r="I31" s="672"/>
      <c r="J31" s="672"/>
      <c r="K31" s="672"/>
      <c r="L31" s="672"/>
      <c r="M31" s="11"/>
      <c r="N31" s="11"/>
      <c r="O31" s="11"/>
    </row>
    <row r="32" spans="2:16" ht="14.25" customHeight="1">
      <c r="B32" s="680" t="s">
        <v>64</v>
      </c>
      <c r="C32" s="680"/>
      <c r="D32" s="4"/>
      <c r="E32" s="4"/>
      <c r="F32" s="1" t="s">
        <v>64</v>
      </c>
      <c r="H32" s="4"/>
      <c r="I32" s="4"/>
      <c r="J32" s="10"/>
      <c r="L32" s="11"/>
      <c r="M32" s="11"/>
      <c r="N32" s="11"/>
      <c r="O32" s="11"/>
    </row>
    <row r="33" spans="2:15">
      <c r="B33" s="1" t="s">
        <v>81</v>
      </c>
      <c r="L33" s="11"/>
      <c r="M33" s="11"/>
      <c r="N33" s="11"/>
      <c r="O33" s="11"/>
    </row>
    <row r="34" spans="2:15" ht="12.75" customHeight="1"/>
    <row r="35" spans="2:15" hidden="1"/>
    <row r="37" spans="2:15" ht="12" customHeight="1">
      <c r="B37" s="31"/>
    </row>
  </sheetData>
  <sheetProtection algorithmName="SHA-512" hashValue="HZJuJIb+B4lWSPS3mh6Uf6ho8EYn39VptjnnGW4c9FE/ZV72M5ktDXzbTZiXD/ZUAcByBBpz/VTmLnJenXT/bQ==" saltValue="Og3HwENaETvPYx0eaH2big==" spinCount="100000" sheet="1" selectLockedCells="1"/>
  <mergeCells count="45">
    <mergeCell ref="H31:L31"/>
    <mergeCell ref="H10:J10"/>
    <mergeCell ref="D10:F10"/>
    <mergeCell ref="H5:J5"/>
    <mergeCell ref="H6:J6"/>
    <mergeCell ref="H7:J7"/>
    <mergeCell ref="H8:J8"/>
    <mergeCell ref="H9:J9"/>
    <mergeCell ref="L6:M6"/>
    <mergeCell ref="L7:M7"/>
    <mergeCell ref="L8:M8"/>
    <mergeCell ref="L9:M9"/>
    <mergeCell ref="L10:M10"/>
    <mergeCell ref="F24:H24"/>
    <mergeCell ref="F25:H25"/>
    <mergeCell ref="F26:H26"/>
    <mergeCell ref="N5:O5"/>
    <mergeCell ref="L5:M5"/>
    <mergeCell ref="B32:C32"/>
    <mergeCell ref="C27:J27"/>
    <mergeCell ref="C19:E19"/>
    <mergeCell ref="C24:E24"/>
    <mergeCell ref="C25:E25"/>
    <mergeCell ref="D5:F5"/>
    <mergeCell ref="D6:F6"/>
    <mergeCell ref="D7:F7"/>
    <mergeCell ref="D8:F8"/>
    <mergeCell ref="D9:F9"/>
    <mergeCell ref="B15:J15"/>
    <mergeCell ref="B14:N14"/>
    <mergeCell ref="C11:J11"/>
    <mergeCell ref="C12:H12"/>
    <mergeCell ref="L11:M11"/>
    <mergeCell ref="L12:M12"/>
    <mergeCell ref="L13:M13"/>
    <mergeCell ref="F19:H19"/>
    <mergeCell ref="F20:H20"/>
    <mergeCell ref="F21:H21"/>
    <mergeCell ref="F22:H22"/>
    <mergeCell ref="F23:H23"/>
    <mergeCell ref="C26:E26"/>
    <mergeCell ref="C20:E20"/>
    <mergeCell ref="C21:E21"/>
    <mergeCell ref="C22:E22"/>
    <mergeCell ref="C23:E23"/>
  </mergeCells>
  <phoneticPr fontId="0" type="noConversion"/>
  <dataValidations count="4">
    <dataValidation type="list" errorStyle="warning" showInputMessage="1" showErrorMessage="1" errorTitle="SmartDox" error="The value you entered for the dropdown is not valid." sqref="C19">
      <formula1>SD_D_PL_HeatingType_Name</formula1>
    </dataValidation>
    <dataValidation type="list" errorStyle="warning" showInputMessage="1" showErrorMessage="1" errorTitle="SmartDox" error="The value you entered for the dropdown is not valid." sqref="C20">
      <formula1>SD_D_PL_AirConditioningType_Name</formula1>
    </dataValidation>
    <dataValidation type="list" errorStyle="warning" showInputMessage="1" showErrorMessage="1" errorTitle="SmartDox" error="The value you entered for the dropdown is not valid." sqref="C23">
      <formula1>SD_D_PL_HotWaterType_Name</formula1>
    </dataValidation>
    <dataValidation type="list" errorStyle="warning" showInputMessage="1" showErrorMessage="1" errorTitle="SmartDox" error="The value you entered for the dropdown is not valid." sqref="C21">
      <formula1>SD_D_PL_CookingType_Name</formula1>
    </dataValidation>
  </dataValidations>
  <printOptions horizontalCentered="1" verticalCentered="1"/>
  <pageMargins left="0.45" right="0.44" top="0" bottom="1.4" header="0" footer="0.5"/>
  <pageSetup scale="95" orientation="portrait" verticalDpi="4294967292" r:id="rId1"/>
  <headerFooter scaleWithDoc="0" alignWithMargins="0">
    <oddFooter>&amp;RPage 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9887" r:id="rId4" name="Check Box 15">
              <controlPr defaultSize="0" autoFill="0" autoLine="0" autoPict="0" altText="Placed in Service">
                <anchor moveWithCells="1">
                  <from>
                    <xdr:col>1</xdr:col>
                    <xdr:colOff>771525</xdr:colOff>
                    <xdr:row>29</xdr:row>
                    <xdr:rowOff>0</xdr:rowOff>
                  </from>
                  <to>
                    <xdr:col>1</xdr:col>
                    <xdr:colOff>952500</xdr:colOff>
                    <xdr:row>30</xdr:row>
                    <xdr:rowOff>57150</xdr:rowOff>
                  </to>
                </anchor>
              </controlPr>
            </control>
          </mc:Choice>
        </mc:AlternateContent>
        <mc:AlternateContent xmlns:mc="http://schemas.openxmlformats.org/markup-compatibility/2006">
          <mc:Choice Requires="x14">
            <control shapeId="79888" r:id="rId5" name="Check Box 16">
              <controlPr defaultSize="0" autoFill="0" autoLine="0" autoPict="0" altText="Placed in Service">
                <anchor moveWithCells="1">
                  <from>
                    <xdr:col>1</xdr:col>
                    <xdr:colOff>771525</xdr:colOff>
                    <xdr:row>30</xdr:row>
                    <xdr:rowOff>9525</xdr:rowOff>
                  </from>
                  <to>
                    <xdr:col>2</xdr:col>
                    <xdr:colOff>95250</xdr:colOff>
                    <xdr:row>31</xdr:row>
                    <xdr:rowOff>47625</xdr:rowOff>
                  </to>
                </anchor>
              </controlPr>
            </control>
          </mc:Choice>
        </mc:AlternateContent>
        <mc:AlternateContent xmlns:mc="http://schemas.openxmlformats.org/markup-compatibility/2006">
          <mc:Choice Requires="x14">
            <control shapeId="79889" r:id="rId6" name="Check Box 17">
              <controlPr defaultSize="0" autoFill="0" autoLine="0" autoPict="0" altText="Placed in Service">
                <anchor moveWithCells="1">
                  <from>
                    <xdr:col>5</xdr:col>
                    <xdr:colOff>361950</xdr:colOff>
                    <xdr:row>29</xdr:row>
                    <xdr:rowOff>19050</xdr:rowOff>
                  </from>
                  <to>
                    <xdr:col>6</xdr:col>
                    <xdr:colOff>38100</xdr:colOff>
                    <xdr:row>30</xdr:row>
                    <xdr:rowOff>47625</xdr:rowOff>
                  </to>
                </anchor>
              </controlPr>
            </control>
          </mc:Choice>
        </mc:AlternateContent>
        <mc:AlternateContent xmlns:mc="http://schemas.openxmlformats.org/markup-compatibility/2006">
          <mc:Choice Requires="x14">
            <control shapeId="79890" r:id="rId7" name="Check Box 18">
              <controlPr defaultSize="0" autoFill="0" autoLine="0" autoPict="0" altText="Placed in Service">
                <anchor moveWithCells="1">
                  <from>
                    <xdr:col>5</xdr:col>
                    <xdr:colOff>361950</xdr:colOff>
                    <xdr:row>29</xdr:row>
                    <xdr:rowOff>219075</xdr:rowOff>
                  </from>
                  <to>
                    <xdr:col>6</xdr:col>
                    <xdr:colOff>28575</xdr:colOff>
                    <xdr:row>31</xdr:row>
                    <xdr:rowOff>85725</xdr:rowOff>
                  </to>
                </anchor>
              </controlPr>
            </control>
          </mc:Choice>
        </mc:AlternateContent>
        <mc:AlternateContent xmlns:mc="http://schemas.openxmlformats.org/markup-compatibility/2006">
          <mc:Choice Requires="x14">
            <control shapeId="79931" r:id="rId8" name="SD_A_50">
              <controlPr defaultSize="0" autoFill="0" autoLine="0" autoPict="0">
                <anchor moveWithCells="1">
                  <from>
                    <xdr:col>9</xdr:col>
                    <xdr:colOff>0</xdr:colOff>
                    <xdr:row>18</xdr:row>
                    <xdr:rowOff>0</xdr:rowOff>
                  </from>
                  <to>
                    <xdr:col>9</xdr:col>
                    <xdr:colOff>295275</xdr:colOff>
                    <xdr:row>18</xdr:row>
                    <xdr:rowOff>209550</xdr:rowOff>
                  </to>
                </anchor>
              </controlPr>
            </control>
          </mc:Choice>
        </mc:AlternateContent>
        <mc:AlternateContent xmlns:mc="http://schemas.openxmlformats.org/markup-compatibility/2006">
          <mc:Choice Requires="x14">
            <control shapeId="79933" r:id="rId9" name="SD_A_51">
              <controlPr defaultSize="0" autoFill="0" autoLine="0" autoPict="0">
                <anchor moveWithCells="1">
                  <from>
                    <xdr:col>9</xdr:col>
                    <xdr:colOff>0</xdr:colOff>
                    <xdr:row>19</xdr:row>
                    <xdr:rowOff>0</xdr:rowOff>
                  </from>
                  <to>
                    <xdr:col>9</xdr:col>
                    <xdr:colOff>295275</xdr:colOff>
                    <xdr:row>19</xdr:row>
                    <xdr:rowOff>209550</xdr:rowOff>
                  </to>
                </anchor>
              </controlPr>
            </control>
          </mc:Choice>
        </mc:AlternateContent>
        <mc:AlternateContent xmlns:mc="http://schemas.openxmlformats.org/markup-compatibility/2006">
          <mc:Choice Requires="x14">
            <control shapeId="79935" r:id="rId10" name="SD_A_52">
              <controlPr defaultSize="0" autoFill="0" autoLine="0" autoPict="0">
                <anchor moveWithCells="1">
                  <from>
                    <xdr:col>9</xdr:col>
                    <xdr:colOff>0</xdr:colOff>
                    <xdr:row>20</xdr:row>
                    <xdr:rowOff>0</xdr:rowOff>
                  </from>
                  <to>
                    <xdr:col>9</xdr:col>
                    <xdr:colOff>295275</xdr:colOff>
                    <xdr:row>20</xdr:row>
                    <xdr:rowOff>209550</xdr:rowOff>
                  </to>
                </anchor>
              </controlPr>
            </control>
          </mc:Choice>
        </mc:AlternateContent>
        <mc:AlternateContent xmlns:mc="http://schemas.openxmlformats.org/markup-compatibility/2006">
          <mc:Choice Requires="x14">
            <control shapeId="79937" r:id="rId11" name="SD_A_53">
              <controlPr defaultSize="0" autoFill="0" autoLine="0" autoPict="0">
                <anchor moveWithCells="1">
                  <from>
                    <xdr:col>9</xdr:col>
                    <xdr:colOff>0</xdr:colOff>
                    <xdr:row>21</xdr:row>
                    <xdr:rowOff>0</xdr:rowOff>
                  </from>
                  <to>
                    <xdr:col>9</xdr:col>
                    <xdr:colOff>295275</xdr:colOff>
                    <xdr:row>21</xdr:row>
                    <xdr:rowOff>209550</xdr:rowOff>
                  </to>
                </anchor>
              </controlPr>
            </control>
          </mc:Choice>
        </mc:AlternateContent>
        <mc:AlternateContent xmlns:mc="http://schemas.openxmlformats.org/markup-compatibility/2006">
          <mc:Choice Requires="x14">
            <control shapeId="79939" r:id="rId12" name="SD_A_54">
              <controlPr defaultSize="0" autoFill="0" autoLine="0" autoPict="0">
                <anchor moveWithCells="1">
                  <from>
                    <xdr:col>9</xdr:col>
                    <xdr:colOff>0</xdr:colOff>
                    <xdr:row>22</xdr:row>
                    <xdr:rowOff>0</xdr:rowOff>
                  </from>
                  <to>
                    <xdr:col>9</xdr:col>
                    <xdr:colOff>295275</xdr:colOff>
                    <xdr:row>22</xdr:row>
                    <xdr:rowOff>209550</xdr:rowOff>
                  </to>
                </anchor>
              </controlPr>
            </control>
          </mc:Choice>
        </mc:AlternateContent>
        <mc:AlternateContent xmlns:mc="http://schemas.openxmlformats.org/markup-compatibility/2006">
          <mc:Choice Requires="x14">
            <control shapeId="79941" r:id="rId13" name="SD_A_55">
              <controlPr defaultSize="0" autoFill="0" autoLine="0" autoPict="0">
                <anchor moveWithCells="1">
                  <from>
                    <xdr:col>9</xdr:col>
                    <xdr:colOff>0</xdr:colOff>
                    <xdr:row>23</xdr:row>
                    <xdr:rowOff>0</xdr:rowOff>
                  </from>
                  <to>
                    <xdr:col>9</xdr:col>
                    <xdr:colOff>295275</xdr:colOff>
                    <xdr:row>23</xdr:row>
                    <xdr:rowOff>209550</xdr:rowOff>
                  </to>
                </anchor>
              </controlPr>
            </control>
          </mc:Choice>
        </mc:AlternateContent>
        <mc:AlternateContent xmlns:mc="http://schemas.openxmlformats.org/markup-compatibility/2006">
          <mc:Choice Requires="x14">
            <control shapeId="79943" r:id="rId14" name="SD_A_56">
              <controlPr defaultSize="0" autoFill="0" autoLine="0" autoPict="0">
                <anchor moveWithCells="1">
                  <from>
                    <xdr:col>9</xdr:col>
                    <xdr:colOff>0</xdr:colOff>
                    <xdr:row>25</xdr:row>
                    <xdr:rowOff>0</xdr:rowOff>
                  </from>
                  <to>
                    <xdr:col>9</xdr:col>
                    <xdr:colOff>295275</xdr:colOff>
                    <xdr:row>25</xdr:row>
                    <xdr:rowOff>209550</xdr:rowOff>
                  </to>
                </anchor>
              </controlPr>
            </control>
          </mc:Choice>
        </mc:AlternateContent>
        <mc:AlternateContent xmlns:mc="http://schemas.openxmlformats.org/markup-compatibility/2006">
          <mc:Choice Requires="x14">
            <control shapeId="79945" r:id="rId15" name="SD_A_57">
              <controlPr defaultSize="0" autoFill="0" autoLine="0" autoPict="0">
                <anchor moveWithCells="1">
                  <from>
                    <xdr:col>9</xdr:col>
                    <xdr:colOff>0</xdr:colOff>
                    <xdr:row>24</xdr:row>
                    <xdr:rowOff>0</xdr:rowOff>
                  </from>
                  <to>
                    <xdr:col>9</xdr:col>
                    <xdr:colOff>295275</xdr:colOff>
                    <xdr:row>24</xdr:row>
                    <xdr:rowOff>209550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11"/>
  <dimension ref="A1:AU65"/>
  <sheetViews>
    <sheetView showGridLines="0" tabSelected="1" showRuler="0" zoomScale="80" zoomScaleNormal="80" workbookViewId="0">
      <selection activeCell="R14" sqref="R14"/>
    </sheetView>
  </sheetViews>
  <sheetFormatPr defaultColWidth="9.140625" defaultRowHeight="12.75"/>
  <cols>
    <col min="1" max="1" width="4.7109375" style="6" customWidth="1"/>
    <col min="2" max="2" width="13.140625" style="454" customWidth="1"/>
    <col min="3" max="3" width="0.85546875" style="6" customWidth="1"/>
    <col min="4" max="4" width="10.7109375" style="6" customWidth="1"/>
    <col min="5" max="5" width="0.85546875" style="6" customWidth="1"/>
    <col min="6" max="6" width="10.5703125" style="6" customWidth="1"/>
    <col min="7" max="7" width="0.85546875" style="6" customWidth="1"/>
    <col min="8" max="8" width="11.28515625" style="6" customWidth="1"/>
    <col min="9" max="9" width="0.85546875" style="6" customWidth="1"/>
    <col min="10" max="10" width="10.140625" style="6" customWidth="1"/>
    <col min="11" max="11" width="0.85546875" style="295" customWidth="1"/>
    <col min="12" max="12" width="7.7109375" style="295" customWidth="1"/>
    <col min="13" max="13" width="0.7109375" style="295" customWidth="1"/>
    <col min="14" max="14" width="7.7109375" style="295" customWidth="1"/>
    <col min="15" max="15" width="0.7109375" style="295" customWidth="1"/>
    <col min="16" max="16" width="9.5703125" style="295" customWidth="1"/>
    <col min="17" max="17" width="0.5703125" style="295" customWidth="1"/>
    <col min="18" max="18" width="14" style="6" customWidth="1"/>
    <col min="19" max="19" width="0.5703125" style="6" customWidth="1"/>
    <col min="20" max="20" width="13" style="6" customWidth="1"/>
    <col min="21" max="21" width="0.5703125" style="6" customWidth="1"/>
    <col min="22" max="22" width="12.85546875" style="6" customWidth="1"/>
    <col min="23" max="23" width="0.7109375" style="6" customWidth="1"/>
    <col min="24" max="24" width="16.42578125" style="6" customWidth="1"/>
    <col min="25" max="25" width="1.140625" style="6" customWidth="1"/>
    <col min="26" max="26" width="12.140625" style="6" customWidth="1"/>
    <col min="27" max="27" width="1" style="6" customWidth="1"/>
    <col min="28" max="28" width="14" style="6" customWidth="1"/>
    <col min="29" max="29" width="1.140625" style="6" customWidth="1"/>
    <col min="30" max="30" width="16.85546875" style="6" customWidth="1"/>
    <col min="31" max="31" width="1.140625" style="6" customWidth="1"/>
    <col min="32" max="32" width="16.42578125" style="6" customWidth="1"/>
    <col min="33" max="33" width="1.42578125" style="6" customWidth="1"/>
    <col min="34" max="34" width="14.42578125" style="6" customWidth="1"/>
    <col min="35" max="35" width="5.85546875" style="6" hidden="1" customWidth="1"/>
    <col min="36" max="36" width="7" style="6" hidden="1" customWidth="1"/>
    <col min="37" max="37" width="8.5703125" style="6" hidden="1" customWidth="1"/>
    <col min="38" max="38" width="9.42578125" style="6" hidden="1" customWidth="1"/>
    <col min="39" max="39" width="9.28515625" style="6" hidden="1" customWidth="1"/>
    <col min="40" max="40" width="10.5703125" style="6" hidden="1" customWidth="1"/>
    <col min="41" max="41" width="11.140625" style="6" hidden="1" customWidth="1"/>
    <col min="42" max="42" width="8.28515625" style="6" hidden="1" customWidth="1"/>
    <col min="43" max="43" width="11.5703125" style="6" hidden="1" customWidth="1"/>
    <col min="44" max="44" width="9.140625" style="6" hidden="1" customWidth="1"/>
    <col min="45" max="45" width="9.140625" style="6" customWidth="1"/>
    <col min="46" max="16384" width="9.140625" style="6"/>
  </cols>
  <sheetData>
    <row r="1" spans="1:44" ht="17.25" thickTop="1" thickBot="1">
      <c r="B1" s="406" t="s">
        <v>735</v>
      </c>
      <c r="C1" s="407"/>
      <c r="D1" s="407"/>
      <c r="E1" s="407"/>
      <c r="F1" s="407"/>
      <c r="G1" s="407"/>
      <c r="H1" s="407"/>
      <c r="I1" s="407"/>
      <c r="J1" s="407"/>
      <c r="K1" s="628"/>
      <c r="L1" s="628"/>
      <c r="M1" s="628"/>
      <c r="N1" s="628"/>
      <c r="O1" s="628"/>
      <c r="P1" s="628"/>
      <c r="Q1" s="628"/>
      <c r="R1" s="407"/>
      <c r="S1" s="407"/>
      <c r="T1" s="407"/>
      <c r="U1" s="407"/>
      <c r="V1" s="407"/>
      <c r="W1" s="407"/>
      <c r="X1" s="407"/>
      <c r="Y1" s="407"/>
      <c r="Z1" s="407"/>
      <c r="AA1" s="407"/>
      <c r="AB1" s="407"/>
      <c r="AC1" s="407"/>
      <c r="AD1" s="407"/>
      <c r="AE1" s="407"/>
      <c r="AF1" s="407"/>
      <c r="AG1" s="407"/>
      <c r="AH1" s="629"/>
    </row>
    <row r="2" spans="1:44" ht="42.75" customHeight="1" thickBot="1">
      <c r="B2" s="781" t="s">
        <v>974</v>
      </c>
      <c r="C2" s="782"/>
      <c r="D2" s="782"/>
      <c r="E2" s="408"/>
      <c r="F2" s="410">
        <f>AQ20</f>
        <v>0</v>
      </c>
      <c r="G2" s="642"/>
      <c r="H2" s="409"/>
      <c r="I2" s="409"/>
      <c r="J2" s="649"/>
      <c r="K2" s="642"/>
      <c r="L2" s="778" t="s">
        <v>973</v>
      </c>
      <c r="M2" s="778"/>
      <c r="N2" s="778"/>
      <c r="O2" s="778"/>
      <c r="P2" s="778"/>
      <c r="Q2" s="642"/>
      <c r="R2" s="412">
        <f>SUMIF($AL$14:$AL$43,"Yes", $AJ$14:$AJ$43)</f>
        <v>0</v>
      </c>
      <c r="S2" s="642"/>
      <c r="T2" s="642"/>
      <c r="U2" s="409"/>
      <c r="V2" s="409"/>
      <c r="W2" s="409"/>
      <c r="X2" s="409"/>
      <c r="Y2" s="409"/>
      <c r="Z2" s="409"/>
      <c r="AA2" s="409"/>
      <c r="AB2" s="606" t="s">
        <v>805</v>
      </c>
      <c r="AC2" s="614"/>
      <c r="AD2" s="604" t="s">
        <v>806</v>
      </c>
      <c r="AE2" s="409"/>
      <c r="AF2" s="604" t="s">
        <v>807</v>
      </c>
      <c r="AG2" s="409"/>
      <c r="AH2" s="605" t="s">
        <v>978</v>
      </c>
    </row>
    <row r="3" spans="1:44" ht="15" customHeight="1">
      <c r="B3" s="783" t="s">
        <v>956</v>
      </c>
      <c r="C3" s="784"/>
      <c r="D3" s="784"/>
      <c r="E3" s="408"/>
      <c r="F3" s="410">
        <f>AM20</f>
        <v>0</v>
      </c>
      <c r="G3" s="408"/>
      <c r="H3" s="409"/>
      <c r="I3" s="409"/>
      <c r="J3" s="409"/>
      <c r="K3" s="408"/>
      <c r="L3" s="779" t="s">
        <v>967</v>
      </c>
      <c r="M3" s="779"/>
      <c r="N3" s="779"/>
      <c r="O3" s="779"/>
      <c r="P3" s="779"/>
      <c r="Q3" s="408"/>
      <c r="R3" s="412">
        <f>SUMIF($J$14:$J$43,"Yes",($AJ$14:$AJ$43))</f>
        <v>0</v>
      </c>
      <c r="S3" s="408"/>
      <c r="T3" s="780" t="s">
        <v>773</v>
      </c>
      <c r="U3" s="780"/>
      <c r="V3" s="780"/>
      <c r="W3" s="409"/>
      <c r="X3" s="413">
        <f>SUMIFS($AD$14:$AD$43, $J$14:$J$43,"Yes",  $L$14:$L$43,"No", $N$14:$N$43,"No",$P$14:$P$43,"No")</f>
        <v>0</v>
      </c>
      <c r="Y3" s="409"/>
      <c r="Z3" s="409"/>
      <c r="AA3" s="409"/>
      <c r="AB3" s="607" t="s">
        <v>342</v>
      </c>
      <c r="AC3" s="409"/>
      <c r="AD3" s="608">
        <f>SUMIF($B$14:$B$43,"Efficiency",$F$14:$F$43)</f>
        <v>0</v>
      </c>
      <c r="AE3" s="409"/>
      <c r="AF3" s="610">
        <f t="shared" ref="AF3:AF8" si="0">+IF((AD3=0),0,(AK14/AD3))</f>
        <v>0</v>
      </c>
      <c r="AG3" s="409"/>
      <c r="AH3" s="601">
        <f t="shared" ref="AH3:AH8" si="1">AM14</f>
        <v>0</v>
      </c>
    </row>
    <row r="4" spans="1:44" ht="18" customHeight="1">
      <c r="B4" s="783" t="s">
        <v>955</v>
      </c>
      <c r="C4" s="784"/>
      <c r="D4" s="784"/>
      <c r="E4" s="408"/>
      <c r="F4" s="410">
        <f>AN20</f>
        <v>0</v>
      </c>
      <c r="G4" s="408"/>
      <c r="H4" s="409"/>
      <c r="I4" s="409"/>
      <c r="J4" s="409"/>
      <c r="K4" s="630"/>
      <c r="L4" s="779" t="s">
        <v>968</v>
      </c>
      <c r="M4" s="779"/>
      <c r="N4" s="779"/>
      <c r="O4" s="779"/>
      <c r="P4" s="779"/>
      <c r="Q4" s="630"/>
      <c r="R4" s="412">
        <f>SUMIF($L$14:$L$43,"Yes",$AJ$14:$AJ$43)</f>
        <v>0</v>
      </c>
      <c r="S4" s="409"/>
      <c r="T4" s="780" t="s">
        <v>774</v>
      </c>
      <c r="U4" s="780"/>
      <c r="V4" s="780"/>
      <c r="W4" s="409"/>
      <c r="X4" s="413">
        <f>SUMIF($L$14:$L$43,"Yes",$AD$14:$AD$43)</f>
        <v>0</v>
      </c>
      <c r="Y4" s="409"/>
      <c r="Z4" s="409"/>
      <c r="AA4" s="409"/>
      <c r="AB4" s="607" t="s">
        <v>343</v>
      </c>
      <c r="AC4" s="409"/>
      <c r="AD4" s="609">
        <f>SUMIF($B$14:$B$43,"1 Bedroom",$F$14:$F$43)</f>
        <v>0</v>
      </c>
      <c r="AE4" s="409"/>
      <c r="AF4" s="611">
        <f t="shared" si="0"/>
        <v>0</v>
      </c>
      <c r="AG4" s="409"/>
      <c r="AH4" s="602">
        <f t="shared" si="1"/>
        <v>0</v>
      </c>
    </row>
    <row r="5" spans="1:44" ht="18" customHeight="1">
      <c r="B5" s="783" t="s">
        <v>954</v>
      </c>
      <c r="C5" s="784"/>
      <c r="D5" s="784"/>
      <c r="E5" s="408"/>
      <c r="F5" s="410">
        <f>AO20</f>
        <v>0</v>
      </c>
      <c r="G5" s="408"/>
      <c r="H5" s="409"/>
      <c r="I5" s="409"/>
      <c r="J5" s="409"/>
      <c r="K5" s="630"/>
      <c r="L5" s="779" t="s">
        <v>969</v>
      </c>
      <c r="M5" s="779"/>
      <c r="N5" s="779"/>
      <c r="O5" s="779"/>
      <c r="P5" s="779"/>
      <c r="Q5" s="630"/>
      <c r="R5" s="412">
        <f>SUMIF($N$14:$N$43,"Yes",$AJ$14:$AJ$43)</f>
        <v>0</v>
      </c>
      <c r="S5" s="409"/>
      <c r="T5" s="780" t="s">
        <v>775</v>
      </c>
      <c r="U5" s="780"/>
      <c r="V5" s="780"/>
      <c r="W5" s="409"/>
      <c r="X5" s="413">
        <f>SUMIF($N$14:$N$43,"Yes",$AD$14:$AD$43)</f>
        <v>0</v>
      </c>
      <c r="Y5" s="409"/>
      <c r="Z5" s="409"/>
      <c r="AA5" s="409"/>
      <c r="AB5" s="607" t="s">
        <v>344</v>
      </c>
      <c r="AC5" s="409"/>
      <c r="AD5" s="609">
        <f>SUMIF($B$14:$B$43,"2 Bedroom",$F$14:$F$43)</f>
        <v>0</v>
      </c>
      <c r="AE5" s="409"/>
      <c r="AF5" s="611">
        <f t="shared" si="0"/>
        <v>0</v>
      </c>
      <c r="AG5" s="409"/>
      <c r="AH5" s="602">
        <f t="shared" si="1"/>
        <v>0</v>
      </c>
    </row>
    <row r="6" spans="1:44" ht="18" customHeight="1">
      <c r="B6" s="783" t="s">
        <v>953</v>
      </c>
      <c r="C6" s="784"/>
      <c r="D6" s="784"/>
      <c r="E6" s="409"/>
      <c r="F6" s="410">
        <f>AP20</f>
        <v>0</v>
      </c>
      <c r="G6" s="408"/>
      <c r="H6" s="409"/>
      <c r="I6" s="409"/>
      <c r="J6" s="409"/>
      <c r="K6" s="630"/>
      <c r="L6" s="779" t="s">
        <v>970</v>
      </c>
      <c r="M6" s="779"/>
      <c r="N6" s="779"/>
      <c r="O6" s="779"/>
      <c r="P6" s="779"/>
      <c r="Q6" s="630"/>
      <c r="R6" s="412">
        <f>SUMIF($P$14:$P$43,"Yes",$AJ$14:$AJ$43)</f>
        <v>0</v>
      </c>
      <c r="S6" s="409"/>
      <c r="T6" s="780" t="s">
        <v>933</v>
      </c>
      <c r="U6" s="780"/>
      <c r="V6" s="780"/>
      <c r="W6" s="409"/>
      <c r="X6" s="413">
        <f>SUMIF($P$14:$P$43,"Yes",$AD$14:$AD$43)</f>
        <v>0</v>
      </c>
      <c r="Y6" s="409"/>
      <c r="Z6" s="409"/>
      <c r="AA6" s="409"/>
      <c r="AB6" s="607" t="s">
        <v>345</v>
      </c>
      <c r="AC6" s="409"/>
      <c r="AD6" s="609">
        <f>SUMIF($B$14:$B$43,"3 Bedroom",$F$14:$F$43)</f>
        <v>0</v>
      </c>
      <c r="AE6" s="409"/>
      <c r="AF6" s="611">
        <f t="shared" si="0"/>
        <v>0</v>
      </c>
      <c r="AG6" s="409"/>
      <c r="AH6" s="602">
        <f t="shared" si="1"/>
        <v>0</v>
      </c>
    </row>
    <row r="7" spans="1:44" ht="18" customHeight="1">
      <c r="B7" s="781" t="s">
        <v>519</v>
      </c>
      <c r="C7" s="782"/>
      <c r="D7" s="782"/>
      <c r="E7" s="409"/>
      <c r="F7" s="410">
        <f>SUMIF($R$14:$R$43,"Market",$F$14:$F$43)</f>
        <v>0</v>
      </c>
      <c r="G7" s="414"/>
      <c r="H7" s="409"/>
      <c r="I7" s="409"/>
      <c r="J7" s="409"/>
      <c r="K7" s="630"/>
      <c r="L7" s="780" t="s">
        <v>971</v>
      </c>
      <c r="M7" s="780"/>
      <c r="N7" s="780"/>
      <c r="O7" s="780"/>
      <c r="P7" s="780"/>
      <c r="Q7" s="630"/>
      <c r="R7" s="412">
        <f>SUMIF($R$14:$R$43,"Market",$AJ$14:$AJ$43)</f>
        <v>0</v>
      </c>
      <c r="S7" s="409"/>
      <c r="T7" s="600"/>
      <c r="U7" s="599" t="s">
        <v>776</v>
      </c>
      <c r="V7" s="657"/>
      <c r="W7" s="409"/>
      <c r="X7" s="413">
        <f>SUMIF($R$14:$R$43,"Market",$AD$14:$AD$43)</f>
        <v>0</v>
      </c>
      <c r="Y7" s="409"/>
      <c r="Z7" s="409"/>
      <c r="AA7" s="409"/>
      <c r="AB7" s="607" t="s">
        <v>346</v>
      </c>
      <c r="AC7" s="409"/>
      <c r="AD7" s="609">
        <f>SUMIF($B$14:$B$43,"4 Bedroom",$F$14:$F$43)</f>
        <v>0</v>
      </c>
      <c r="AE7" s="409"/>
      <c r="AF7" s="611">
        <f t="shared" si="0"/>
        <v>0</v>
      </c>
      <c r="AG7" s="409"/>
      <c r="AH7" s="602">
        <f t="shared" si="1"/>
        <v>0</v>
      </c>
    </row>
    <row r="8" spans="1:44" ht="18" customHeight="1">
      <c r="B8" s="781" t="s">
        <v>802</v>
      </c>
      <c r="C8" s="782"/>
      <c r="D8" s="782"/>
      <c r="E8" s="409"/>
      <c r="F8" s="410">
        <f>SUMIF($R$14:$R$43,"Mgmt/Employee",$F$14:$F$43)</f>
        <v>0</v>
      </c>
      <c r="G8" s="414"/>
      <c r="H8" s="409"/>
      <c r="I8" s="409"/>
      <c r="J8" s="409"/>
      <c r="K8" s="630"/>
      <c r="L8" s="780" t="s">
        <v>972</v>
      </c>
      <c r="M8" s="780"/>
      <c r="N8" s="780"/>
      <c r="O8" s="780"/>
      <c r="P8" s="780"/>
      <c r="Q8" s="630"/>
      <c r="R8" s="412">
        <f>SUMIF($R$14:$R$43,"Mgmt/Employee",$AJ$14:$AJ$43)</f>
        <v>0</v>
      </c>
      <c r="S8" s="409"/>
      <c r="T8" s="630"/>
      <c r="U8" s="599" t="s">
        <v>777</v>
      </c>
      <c r="V8" s="411"/>
      <c r="W8" s="409"/>
      <c r="X8" s="413">
        <f>SUMIF($R$14:$R$43,"Mgmt/Employee",$AD$14:$AD$43)</f>
        <v>0</v>
      </c>
      <c r="Y8" s="409"/>
      <c r="Z8" s="409"/>
      <c r="AA8" s="409"/>
      <c r="AB8" s="607" t="s">
        <v>495</v>
      </c>
      <c r="AC8" s="409"/>
      <c r="AD8" s="609">
        <f>SUMIF($B$14:$B$43,"5 Bedroom",$F$14:$F$43)</f>
        <v>0</v>
      </c>
      <c r="AE8" s="409"/>
      <c r="AF8" s="611">
        <f t="shared" si="0"/>
        <v>0</v>
      </c>
      <c r="AG8" s="409"/>
      <c r="AH8" s="603">
        <f t="shared" si="1"/>
        <v>0</v>
      </c>
    </row>
    <row r="9" spans="1:44" ht="4.5" customHeight="1" thickBot="1">
      <c r="B9" s="615"/>
      <c r="C9" s="616"/>
      <c r="D9" s="616"/>
      <c r="E9" s="409"/>
      <c r="F9" s="617"/>
      <c r="G9" s="414"/>
      <c r="H9" s="599"/>
      <c r="I9" s="599"/>
      <c r="J9" s="599"/>
      <c r="K9" s="630"/>
      <c r="L9" s="630"/>
      <c r="M9" s="630"/>
      <c r="N9" s="630"/>
      <c r="O9" s="630"/>
      <c r="P9" s="630"/>
      <c r="Q9" s="630"/>
      <c r="R9" s="618"/>
      <c r="S9" s="409"/>
      <c r="T9" s="600"/>
      <c r="U9" s="599"/>
      <c r="V9" s="411"/>
      <c r="W9" s="409"/>
      <c r="X9" s="619"/>
      <c r="Y9" s="409"/>
      <c r="Z9" s="409"/>
      <c r="AA9" s="409"/>
      <c r="AB9" s="620"/>
      <c r="AC9" s="409"/>
      <c r="AD9" s="249"/>
      <c r="AE9" s="409"/>
      <c r="AF9" s="621"/>
      <c r="AG9" s="409"/>
      <c r="AH9" s="601"/>
    </row>
    <row r="10" spans="1:44" ht="18.75" customHeight="1" thickBot="1">
      <c r="B10" s="774" t="s">
        <v>975</v>
      </c>
      <c r="C10" s="775"/>
      <c r="D10" s="775"/>
      <c r="E10" s="415"/>
      <c r="F10" s="653">
        <f>F2+F7+F8</f>
        <v>0</v>
      </c>
      <c r="G10" s="417"/>
      <c r="H10" s="128"/>
      <c r="I10" s="417"/>
      <c r="J10" s="418"/>
      <c r="K10" s="419"/>
      <c r="L10" s="419"/>
      <c r="M10" s="419"/>
      <c r="N10" s="776" t="s">
        <v>976</v>
      </c>
      <c r="O10" s="776"/>
      <c r="P10" s="776"/>
      <c r="Q10" s="419"/>
      <c r="R10" s="652">
        <f>R2+R7+R8</f>
        <v>0</v>
      </c>
      <c r="S10" s="415"/>
      <c r="T10" s="416"/>
      <c r="U10" s="420"/>
      <c r="V10" s="655" t="s">
        <v>981</v>
      </c>
      <c r="W10" s="409"/>
      <c r="X10" s="656">
        <f>SUM(X3:X8)</f>
        <v>0</v>
      </c>
      <c r="Y10" s="415"/>
      <c r="Z10" s="415"/>
      <c r="AA10" s="415"/>
      <c r="AB10" s="651" t="s">
        <v>10</v>
      </c>
      <c r="AC10" s="415"/>
      <c r="AD10" s="651">
        <f>SUM(AD3:AD8)</f>
        <v>0</v>
      </c>
      <c r="AE10" s="415"/>
      <c r="AF10" s="612" t="s">
        <v>10</v>
      </c>
      <c r="AG10" s="613"/>
      <c r="AH10" s="622">
        <f>SUM(AH3:AH8)</f>
        <v>0</v>
      </c>
    </row>
    <row r="11" spans="1:44" ht="12" customHeight="1" thickTop="1" thickBot="1">
      <c r="B11" s="421"/>
      <c r="F11" s="422"/>
      <c r="G11" s="422"/>
      <c r="H11" s="423"/>
      <c r="I11" s="422"/>
      <c r="J11" s="422"/>
    </row>
    <row r="12" spans="1:44" ht="28.15" customHeight="1" thickTop="1">
      <c r="A12" s="424"/>
      <c r="B12" s="794" t="s">
        <v>917</v>
      </c>
      <c r="C12"/>
      <c r="D12" s="794" t="s">
        <v>41</v>
      </c>
      <c r="E12" s="425"/>
      <c r="F12" s="796" t="s">
        <v>52</v>
      </c>
      <c r="G12" s="426"/>
      <c r="H12" s="789" t="s">
        <v>107</v>
      </c>
      <c r="J12" s="789" t="s">
        <v>808</v>
      </c>
      <c r="K12" s="428"/>
      <c r="L12" s="789" t="s">
        <v>212</v>
      </c>
      <c r="M12" s="432"/>
      <c r="N12" s="789" t="s">
        <v>809</v>
      </c>
      <c r="O12" s="432"/>
      <c r="P12" s="789" t="s">
        <v>932</v>
      </c>
      <c r="Q12" s="432"/>
      <c r="R12" s="789" t="s">
        <v>906</v>
      </c>
      <c r="S12" s="427"/>
      <c r="T12" s="789" t="s">
        <v>918</v>
      </c>
      <c r="U12" s="1"/>
      <c r="V12" s="789" t="s">
        <v>920</v>
      </c>
      <c r="X12" s="789" t="s">
        <v>919</v>
      </c>
      <c r="Y12" s="429"/>
      <c r="Z12" s="789" t="s">
        <v>905</v>
      </c>
      <c r="AA12"/>
      <c r="AB12" s="797" t="s">
        <v>117</v>
      </c>
      <c r="AC12" s="427"/>
      <c r="AD12" s="797" t="s">
        <v>947</v>
      </c>
      <c r="AE12"/>
      <c r="AF12" s="789" t="s">
        <v>44</v>
      </c>
      <c r="AH12" s="789" t="s">
        <v>921</v>
      </c>
      <c r="AI12"/>
      <c r="AJ12" s="792" t="s">
        <v>804</v>
      </c>
      <c r="AK12" s="430"/>
      <c r="AL12" s="777" t="s">
        <v>977</v>
      </c>
      <c r="AM12" s="787" t="s">
        <v>957</v>
      </c>
      <c r="AN12" s="785" t="s">
        <v>958</v>
      </c>
      <c r="AO12" s="785" t="s">
        <v>959</v>
      </c>
      <c r="AP12" s="785" t="s">
        <v>960</v>
      </c>
      <c r="AQ12" s="785" t="s">
        <v>961</v>
      </c>
    </row>
    <row r="13" spans="1:44" ht="66" customHeight="1" thickBot="1">
      <c r="A13" s="424"/>
      <c r="B13" s="795"/>
      <c r="C13" s="424"/>
      <c r="D13" s="795"/>
      <c r="E13" s="424"/>
      <c r="F13" s="795"/>
      <c r="G13" s="431" t="s">
        <v>64</v>
      </c>
      <c r="H13" s="790"/>
      <c r="J13" s="790"/>
      <c r="L13" s="790"/>
      <c r="M13" s="432"/>
      <c r="N13" s="790"/>
      <c r="O13" s="432"/>
      <c r="P13" s="790"/>
      <c r="Q13" s="432"/>
      <c r="R13" s="790"/>
      <c r="T13" s="791"/>
      <c r="V13" s="791"/>
      <c r="X13" s="791"/>
      <c r="Y13" s="432"/>
      <c r="Z13" s="791"/>
      <c r="AA13"/>
      <c r="AB13" s="798"/>
      <c r="AD13" s="798"/>
      <c r="AE13"/>
      <c r="AF13" s="791"/>
      <c r="AH13" s="791"/>
      <c r="AI13"/>
      <c r="AJ13" s="793"/>
      <c r="AK13" s="433" t="s">
        <v>804</v>
      </c>
      <c r="AL13" s="777"/>
      <c r="AM13" s="788"/>
      <c r="AN13" s="786"/>
      <c r="AO13" s="786"/>
      <c r="AP13" s="786"/>
      <c r="AQ13" s="786"/>
    </row>
    <row r="14" spans="1:44" ht="21.75" customHeight="1" thickBot="1">
      <c r="B14" s="127"/>
      <c r="C14" s="39"/>
      <c r="D14" s="455"/>
      <c r="E14" s="39"/>
      <c r="F14" s="126"/>
      <c r="G14" s="39"/>
      <c r="H14" s="90"/>
      <c r="I14" s="434"/>
      <c r="J14" s="91"/>
      <c r="K14" s="39"/>
      <c r="L14" s="91"/>
      <c r="M14" s="39"/>
      <c r="N14" s="91"/>
      <c r="O14" s="39"/>
      <c r="P14" s="91"/>
      <c r="Q14" s="39"/>
      <c r="R14" s="91"/>
      <c r="S14" s="39"/>
      <c r="T14" s="592"/>
      <c r="U14" s="593"/>
      <c r="V14" s="596"/>
      <c r="X14" s="595" t="str">
        <f>IF(AL14="Yes", VLOOKUP(B14,'9'!$L$19:$M$23,2, FALSE),"N/A")</f>
        <v>N/A</v>
      </c>
      <c r="Y14" s="434"/>
      <c r="Z14" s="596"/>
      <c r="AA14" s="631"/>
      <c r="AB14" s="597">
        <f>IF(AL14="Yes", V14-X14-Z14,V14)</f>
        <v>0</v>
      </c>
      <c r="AC14" s="393"/>
      <c r="AD14" s="597">
        <f t="shared" ref="AD14:AD43" si="2">AB14*F14</f>
        <v>0</v>
      </c>
      <c r="AE14"/>
      <c r="AF14" s="594"/>
      <c r="AH14" s="597" t="str">
        <f>IF(AL14="Yes", IF(AB14&lt;=AF14, "PASS", "FAIL"), "N/A")</f>
        <v>N/A</v>
      </c>
      <c r="AI14"/>
      <c r="AJ14" s="435">
        <f t="shared" ref="AJ14:AJ43" si="3">F14*H14</f>
        <v>0</v>
      </c>
      <c r="AK14" s="120">
        <f>SUMIF($B$14:$B$43,"Efficiency",$AJ$14:$AJ$43)</f>
        <v>0</v>
      </c>
      <c r="AL14" s="650" t="str">
        <f>IF(OR(J14="Yes",L14="Yes",N14="Yes",P14="Yes"), "Yes", "No")</f>
        <v>No</v>
      </c>
      <c r="AM14" s="436">
        <f>SUMIFS($F$14:$F$43,$B$14:$B$43,"Efficiency",$J$14:$J$43,"Yes")</f>
        <v>0</v>
      </c>
      <c r="AN14" s="436">
        <f>SUMIFS($F$14:$F$43,$B$14:$B$43,"Efficiency",$L$14:$L$43,"Yes")</f>
        <v>0</v>
      </c>
      <c r="AO14" s="641">
        <f>SUMIFS($F$14:$F$43,$B$14:$B$43,"Efficiency",$N$14:$N$43,"Yes")</f>
        <v>0</v>
      </c>
      <c r="AP14" s="437">
        <f>SUMIFS($F$14:$F$43,$B$14:$B$43,"Efficiency",$P$14:$P$43,"Yes")</f>
        <v>0</v>
      </c>
      <c r="AQ14" s="654">
        <f>SUMIFS($F$14:$F$43, $B$14:$B$43, "Efficiency", $AL$14:$AL$43, "Yes")</f>
        <v>0</v>
      </c>
      <c r="AR14" s="6" t="s">
        <v>342</v>
      </c>
    </row>
    <row r="15" spans="1:44" ht="22.15" customHeight="1" thickBot="1">
      <c r="B15" s="127"/>
      <c r="C15" s="39"/>
      <c r="D15" s="455"/>
      <c r="E15" s="39"/>
      <c r="F15" s="126"/>
      <c r="G15" s="39"/>
      <c r="H15" s="92"/>
      <c r="I15" s="434"/>
      <c r="J15" s="91"/>
      <c r="K15" s="39"/>
      <c r="L15" s="91"/>
      <c r="M15" s="39"/>
      <c r="N15" s="91"/>
      <c r="O15" s="39"/>
      <c r="P15" s="91"/>
      <c r="Q15" s="39"/>
      <c r="R15" s="91"/>
      <c r="S15" s="39"/>
      <c r="T15" s="594"/>
      <c r="U15" s="593"/>
      <c r="V15" s="596"/>
      <c r="X15" s="595" t="str">
        <f>IF(AL15="Yes", VLOOKUP(B15,'9'!$L$19:$M$23,2, FALSE),"N/A")</f>
        <v>N/A</v>
      </c>
      <c r="Y15" s="434"/>
      <c r="Z15" s="596"/>
      <c r="AA15" s="631"/>
      <c r="AB15" s="597">
        <f t="shared" ref="AB15:AB43" si="4">IF(AL15="Yes", V15-X15-Z15,V15)</f>
        <v>0</v>
      </c>
      <c r="AC15" s="393"/>
      <c r="AD15" s="597">
        <f t="shared" si="2"/>
        <v>0</v>
      </c>
      <c r="AE15"/>
      <c r="AF15" s="594"/>
      <c r="AH15" s="597" t="str">
        <f t="shared" ref="AH15:AH43" si="5">IF(AL15="Yes", IF(AB15&lt;=AF15, "PASS", "FAIL"), "N/A")</f>
        <v>N/A</v>
      </c>
      <c r="AI15"/>
      <c r="AJ15" s="438">
        <f t="shared" si="3"/>
        <v>0</v>
      </c>
      <c r="AK15" s="120">
        <f>SUMIF($B$14:$B$43,"1 Bedroom",$AJ$14:$AJ$43)</f>
        <v>0</v>
      </c>
      <c r="AL15" s="650" t="str">
        <f t="shared" ref="AL15:AL43" si="6">IF(OR(J15="Yes",L15="Yes",N15="Yes",P15="Yes"), "Yes", "No")</f>
        <v>No</v>
      </c>
      <c r="AM15" s="439">
        <f>SUMIFS($F$14:$F$43,$B$14:$B$43,"1 Bedroom",$J$14:$J$43,"Yes")</f>
        <v>0</v>
      </c>
      <c r="AN15" s="439">
        <f>SUMIFS($F$14:$F$43,$B$14:$B$43,"1 Bedroom",$L$14:$L$43,"Yes")</f>
        <v>0</v>
      </c>
      <c r="AO15" s="439">
        <f>SUMIFS($F$14:$F$43,$B$14:$B$43,"1 Bedroom",$N$14:$N$43,"Yes")</f>
        <v>0</v>
      </c>
      <c r="AP15" s="440">
        <f>SUMIFS($F$14:$F$43,$B$14:$B$43,"1 Bedroom",$P$14:$P$43,"Yes")</f>
        <v>0</v>
      </c>
      <c r="AQ15" s="439">
        <f>SUMIFS($F$14:$F$43, $B$14:$B$43, "1 Bedroom", $AL$14:$AL$43, "Yes")</f>
        <v>0</v>
      </c>
      <c r="AR15" s="6" t="s">
        <v>962</v>
      </c>
    </row>
    <row r="16" spans="1:44" ht="22.15" customHeight="1" thickBot="1">
      <c r="A16" s="441"/>
      <c r="B16" s="127"/>
      <c r="C16" s="39"/>
      <c r="D16" s="455"/>
      <c r="E16" s="39"/>
      <c r="F16" s="126"/>
      <c r="G16" s="39"/>
      <c r="H16" s="92"/>
      <c r="I16" s="434"/>
      <c r="J16" s="91"/>
      <c r="K16" s="39"/>
      <c r="L16" s="91"/>
      <c r="M16" s="39"/>
      <c r="N16" s="91"/>
      <c r="O16" s="39"/>
      <c r="P16" s="91"/>
      <c r="Q16" s="39"/>
      <c r="R16" s="91"/>
      <c r="S16" s="39"/>
      <c r="T16" s="594"/>
      <c r="U16" s="593"/>
      <c r="V16" s="596"/>
      <c r="X16" s="595" t="str">
        <f>IF(AL16="Yes", VLOOKUP(B16,'9'!$L$19:$M$23,2, FALSE),"N/A")</f>
        <v>N/A</v>
      </c>
      <c r="Y16" s="434"/>
      <c r="Z16" s="596"/>
      <c r="AA16" s="631"/>
      <c r="AB16" s="597">
        <f t="shared" si="4"/>
        <v>0</v>
      </c>
      <c r="AC16" s="393"/>
      <c r="AD16" s="597">
        <f t="shared" si="2"/>
        <v>0</v>
      </c>
      <c r="AE16"/>
      <c r="AF16" s="594"/>
      <c r="AH16" s="597" t="str">
        <f t="shared" si="5"/>
        <v>N/A</v>
      </c>
      <c r="AI16"/>
      <c r="AJ16" s="438">
        <f t="shared" si="3"/>
        <v>0</v>
      </c>
      <c r="AK16" s="120">
        <f>SUMIF($B$14:$B$43,"2 Bedroom",$AJ$14:$AJ$43)</f>
        <v>0</v>
      </c>
      <c r="AL16" s="650" t="str">
        <f t="shared" si="6"/>
        <v>No</v>
      </c>
      <c r="AM16" s="439">
        <f>SUMIFS($F$14:$F$43,$B$14:$B$43,"2 Bedroom",$J$14:$J$43,"Yes")</f>
        <v>0</v>
      </c>
      <c r="AN16" s="439">
        <f>SUMIFS($F$14:$F$43,$B$14:$B$43,"2 Bedroom",$L$14:$L$43,"Yes")</f>
        <v>0</v>
      </c>
      <c r="AO16" s="439">
        <f>SUMIFS($F$14:$F$43,$B$14:$B$43,"2 Bedroom",$N$14:$N$43,"Yes")</f>
        <v>0</v>
      </c>
      <c r="AP16" s="440">
        <f>SUMIFS($F$14:$F$43,$B$14:$B$43,"2 Bedroom",$P$14:$P$43,"Yes")</f>
        <v>0</v>
      </c>
      <c r="AQ16" s="439">
        <f>SUMIFS($F$14:$F$43, $B$14:$B$43, "2 Bedroom", $AL$14:$AL$43, "Yes")</f>
        <v>0</v>
      </c>
      <c r="AR16" s="6" t="s">
        <v>963</v>
      </c>
    </row>
    <row r="17" spans="2:44" ht="22.15" customHeight="1" thickBot="1">
      <c r="B17" s="127"/>
      <c r="C17" s="39"/>
      <c r="D17" s="455"/>
      <c r="E17" s="39"/>
      <c r="F17" s="126"/>
      <c r="G17" s="39"/>
      <c r="H17" s="92"/>
      <c r="I17" s="434"/>
      <c r="J17" s="91"/>
      <c r="K17" s="39"/>
      <c r="L17" s="91"/>
      <c r="M17" s="39"/>
      <c r="N17" s="91"/>
      <c r="O17" s="39"/>
      <c r="P17" s="91"/>
      <c r="Q17" s="39"/>
      <c r="R17" s="91"/>
      <c r="S17" s="39"/>
      <c r="T17" s="594"/>
      <c r="U17" s="593"/>
      <c r="V17" s="596"/>
      <c r="X17" s="595" t="str">
        <f>IF(AL17="Yes", VLOOKUP(B17,'9'!$L$19:$M$23,2, FALSE),"N/A")</f>
        <v>N/A</v>
      </c>
      <c r="Y17" s="434"/>
      <c r="Z17" s="596"/>
      <c r="AA17" s="631"/>
      <c r="AB17" s="597">
        <f t="shared" si="4"/>
        <v>0</v>
      </c>
      <c r="AC17" s="393"/>
      <c r="AD17" s="597">
        <f t="shared" si="2"/>
        <v>0</v>
      </c>
      <c r="AE17"/>
      <c r="AF17" s="594"/>
      <c r="AH17" s="597" t="str">
        <f t="shared" si="5"/>
        <v>N/A</v>
      </c>
      <c r="AI17"/>
      <c r="AJ17" s="438">
        <f t="shared" si="3"/>
        <v>0</v>
      </c>
      <c r="AK17" s="120">
        <f>SUMIF($B$14:$B$43,"3 Bedroom",$AJ$14:$AJ$43)</f>
        <v>0</v>
      </c>
      <c r="AL17" s="650" t="str">
        <f t="shared" si="6"/>
        <v>No</v>
      </c>
      <c r="AM17" s="439">
        <f>SUMIFS($F$14:$F$43,$B$14:$B$43,"3 bedroom",$J$14:$J$43,"Yes")</f>
        <v>0</v>
      </c>
      <c r="AN17" s="439">
        <f>SUMIFS($F$14:$F$43,$B$14:$B$43,"3 bedroom",$L$14:$L$43,"Yes")</f>
        <v>0</v>
      </c>
      <c r="AO17" s="439">
        <f>SUMIFS($F$14:$F$43,$B$14:$B$43,"3 bedroom",$N$14:$N$43,"Yes")</f>
        <v>0</v>
      </c>
      <c r="AP17" s="440">
        <f>SUMIFS($F$14:$F$43,$B$14:$B$43,"3 bedroom",$P$14:$P$43,"Yes")</f>
        <v>0</v>
      </c>
      <c r="AQ17" s="439">
        <f>SUMIFS($F$14:$F$43, $B$14:$B$43, "3 Bedroom", $AL$14:$AL$43, "Yes")</f>
        <v>0</v>
      </c>
      <c r="AR17" s="6" t="s">
        <v>964</v>
      </c>
    </row>
    <row r="18" spans="2:44" ht="22.15" customHeight="1" thickBot="1">
      <c r="B18" s="127"/>
      <c r="C18" s="39"/>
      <c r="D18" s="455"/>
      <c r="E18" s="39"/>
      <c r="F18" s="126"/>
      <c r="G18" s="39"/>
      <c r="H18" s="92"/>
      <c r="I18" s="434"/>
      <c r="J18" s="91"/>
      <c r="K18" s="39"/>
      <c r="L18" s="91"/>
      <c r="M18" s="39"/>
      <c r="N18" s="91"/>
      <c r="O18" s="39"/>
      <c r="P18" s="91"/>
      <c r="Q18" s="39"/>
      <c r="R18" s="91"/>
      <c r="S18" s="39"/>
      <c r="T18" s="594"/>
      <c r="U18" s="593"/>
      <c r="V18" s="596"/>
      <c r="X18" s="595" t="str">
        <f>IF(AL18="Yes", VLOOKUP(B18,'9'!$L$19:$M$23,2, FALSE),"N/A")</f>
        <v>N/A</v>
      </c>
      <c r="Y18" s="434"/>
      <c r="Z18" s="596"/>
      <c r="AA18" s="631"/>
      <c r="AB18" s="597">
        <f t="shared" si="4"/>
        <v>0</v>
      </c>
      <c r="AC18" s="393"/>
      <c r="AD18" s="597">
        <f t="shared" si="2"/>
        <v>0</v>
      </c>
      <c r="AE18"/>
      <c r="AF18" s="594"/>
      <c r="AH18" s="597" t="str">
        <f t="shared" si="5"/>
        <v>N/A</v>
      </c>
      <c r="AI18"/>
      <c r="AJ18" s="438">
        <f t="shared" si="3"/>
        <v>0</v>
      </c>
      <c r="AK18" s="120">
        <f>SUMIF($B$14:$B$43,"4 Bedroom",$AJ$14:$AJ$43)</f>
        <v>0</v>
      </c>
      <c r="AL18" s="650" t="str">
        <f t="shared" si="6"/>
        <v>No</v>
      </c>
      <c r="AM18" s="439">
        <f>SUMIFS($F$14:$F$43,$B$14:$B$43,"4 Bedroom",$J$14:$J$43,"Yes")</f>
        <v>0</v>
      </c>
      <c r="AN18" s="439">
        <f>SUMIFS($F$14:$F$43,$B$14:$B$43,"4 Bedroom",$L$14:$L$43,"Yes")</f>
        <v>0</v>
      </c>
      <c r="AO18" s="439">
        <f>SUMIFS($F$14:$F$43,$B$14:$B$43,"4 Bedroom",$N$14:$N$43,"Yes")</f>
        <v>0</v>
      </c>
      <c r="AP18" s="440">
        <f>SUMIFS($F$14:$F$43,$B$14:$B$43,"4 Bedroom",$P$14:$P$43,"Yes")</f>
        <v>0</v>
      </c>
      <c r="AQ18" s="439">
        <f>SUMIFS($F$14:$F$43, $B$14:$B$43, "4 Bedroom", $AL$14:$AL$43, "Yes")</f>
        <v>0</v>
      </c>
      <c r="AR18" s="6" t="s">
        <v>965</v>
      </c>
    </row>
    <row r="19" spans="2:44" ht="22.15" customHeight="1" thickBot="1">
      <c r="B19" s="127"/>
      <c r="C19" s="39"/>
      <c r="D19" s="455"/>
      <c r="E19" s="39"/>
      <c r="F19" s="126"/>
      <c r="G19" s="39"/>
      <c r="H19" s="92"/>
      <c r="I19" s="434"/>
      <c r="J19" s="91"/>
      <c r="K19" s="39"/>
      <c r="L19" s="91"/>
      <c r="M19" s="39"/>
      <c r="N19" s="91"/>
      <c r="O19" s="39"/>
      <c r="P19" s="91"/>
      <c r="Q19" s="39"/>
      <c r="R19" s="91"/>
      <c r="S19" s="39"/>
      <c r="T19" s="594"/>
      <c r="U19" s="434"/>
      <c r="V19" s="596"/>
      <c r="X19" s="595" t="str">
        <f>IF(AL19="Yes", VLOOKUP(B19,'9'!$L$19:$M$23,2, FALSE),"N/A")</f>
        <v>N/A</v>
      </c>
      <c r="Y19" s="434"/>
      <c r="Z19" s="596"/>
      <c r="AA19" s="434"/>
      <c r="AB19" s="597">
        <f t="shared" si="4"/>
        <v>0</v>
      </c>
      <c r="AC19" s="393"/>
      <c r="AD19" s="597">
        <f t="shared" si="2"/>
        <v>0</v>
      </c>
      <c r="AF19" s="594"/>
      <c r="AH19" s="597" t="str">
        <f t="shared" si="5"/>
        <v>N/A</v>
      </c>
      <c r="AI19"/>
      <c r="AJ19" s="438">
        <f t="shared" si="3"/>
        <v>0</v>
      </c>
      <c r="AK19" s="120">
        <f>SUMIF($B$14:$B$43,"5 Bedroom",$AJ$14:$AJ$43)</f>
        <v>0</v>
      </c>
      <c r="AL19" s="650" t="str">
        <f t="shared" si="6"/>
        <v>No</v>
      </c>
      <c r="AM19" s="442">
        <f>SUMIFS($F$14:$F$43,$B$14:$B$43,"5 Bedroom",$J$14:$J$43,"Yes")</f>
        <v>0</v>
      </c>
      <c r="AN19" s="442">
        <f>SUMIFS($F$14:$F$43,$B$14:$B$43,"5 Bedroom",$L$14:$L$43,"Yes")</f>
        <v>0</v>
      </c>
      <c r="AO19" s="442">
        <f>SUMIFS($F$14:$F$43,$B$14:$B$43,"5 Bedroom",$N$14:$N$43,"Yes")</f>
        <v>0</v>
      </c>
      <c r="AP19" s="443">
        <f>SUMIFS($F$14:$F$43,$B$14:$B$43,"5 Bedroom",$P$14:$P$43,"Yes")</f>
        <v>0</v>
      </c>
      <c r="AQ19" s="439">
        <f>SUMIFS($F$14:$F$43, $B$14:$B$43, "5 Bedroom", $AL$14:$AL$43, "Yes")</f>
        <v>0</v>
      </c>
      <c r="AR19" s="6" t="s">
        <v>966</v>
      </c>
    </row>
    <row r="20" spans="2:44" ht="22.15" customHeight="1" thickBot="1">
      <c r="B20" s="127"/>
      <c r="C20" s="39"/>
      <c r="D20" s="455"/>
      <c r="E20" s="39"/>
      <c r="F20" s="126"/>
      <c r="G20" s="39"/>
      <c r="H20" s="92"/>
      <c r="I20" s="434"/>
      <c r="J20" s="91"/>
      <c r="K20" s="39"/>
      <c r="L20" s="91"/>
      <c r="M20" s="39"/>
      <c r="N20" s="91"/>
      <c r="O20" s="39"/>
      <c r="P20" s="91"/>
      <c r="Q20" s="39"/>
      <c r="R20" s="91"/>
      <c r="S20" s="39"/>
      <c r="T20" s="594"/>
      <c r="U20" s="434"/>
      <c r="V20" s="596"/>
      <c r="X20" s="595" t="str">
        <f>IF(AL20="Yes", VLOOKUP(B20,'9'!$L$19:$M$23,2, FALSE),"N/A")</f>
        <v>N/A</v>
      </c>
      <c r="Y20" s="434"/>
      <c r="Z20" s="596"/>
      <c r="AA20" s="434"/>
      <c r="AB20" s="597">
        <f t="shared" si="4"/>
        <v>0</v>
      </c>
      <c r="AC20" s="393"/>
      <c r="AD20" s="597">
        <f t="shared" si="2"/>
        <v>0</v>
      </c>
      <c r="AF20" s="594"/>
      <c r="AH20" s="597" t="str">
        <f t="shared" si="5"/>
        <v>N/A</v>
      </c>
      <c r="AI20"/>
      <c r="AJ20" s="438">
        <f t="shared" si="3"/>
        <v>0</v>
      </c>
      <c r="AL20" s="650" t="str">
        <f t="shared" si="6"/>
        <v>No</v>
      </c>
      <c r="AM20" s="444">
        <f t="shared" ref="AM20" si="7">SUM(AM14:AM19)</f>
        <v>0</v>
      </c>
      <c r="AN20" s="444">
        <f t="shared" ref="AN20" si="8">SUM(AN14:AN19)</f>
        <v>0</v>
      </c>
      <c r="AO20" s="444">
        <f t="shared" ref="AO20:AQ20" si="9">SUM(AO14:AO19)</f>
        <v>0</v>
      </c>
      <c r="AP20" s="640">
        <f t="shared" si="9"/>
        <v>0</v>
      </c>
      <c r="AQ20" s="640">
        <f t="shared" si="9"/>
        <v>0</v>
      </c>
      <c r="AR20" s="6" t="s">
        <v>10</v>
      </c>
    </row>
    <row r="21" spans="2:44" ht="22.15" customHeight="1" thickBot="1">
      <c r="B21" s="127"/>
      <c r="C21" s="39"/>
      <c r="D21" s="455"/>
      <c r="E21" s="39"/>
      <c r="F21" s="126"/>
      <c r="G21" s="39"/>
      <c r="H21" s="92"/>
      <c r="I21" s="434"/>
      <c r="J21" s="91"/>
      <c r="K21" s="39"/>
      <c r="L21" s="91"/>
      <c r="M21" s="39"/>
      <c r="N21" s="91"/>
      <c r="O21" s="39"/>
      <c r="P21" s="91"/>
      <c r="Q21" s="39"/>
      <c r="R21" s="91"/>
      <c r="S21" s="39"/>
      <c r="T21" s="594"/>
      <c r="U21" s="434"/>
      <c r="V21" s="596"/>
      <c r="X21" s="595" t="str">
        <f>IF(AL21="Yes", VLOOKUP(B21,'9'!$L$19:$M$23,2, FALSE),"N/A")</f>
        <v>N/A</v>
      </c>
      <c r="Y21" s="434"/>
      <c r="Z21" s="596"/>
      <c r="AA21" s="434"/>
      <c r="AB21" s="597">
        <f t="shared" si="4"/>
        <v>0</v>
      </c>
      <c r="AC21" s="393"/>
      <c r="AD21" s="597">
        <f t="shared" si="2"/>
        <v>0</v>
      </c>
      <c r="AF21" s="594"/>
      <c r="AH21" s="597" t="str">
        <f t="shared" si="5"/>
        <v>N/A</v>
      </c>
      <c r="AI21"/>
      <c r="AJ21" s="438">
        <f t="shared" si="3"/>
        <v>0</v>
      </c>
      <c r="AL21" s="650" t="str">
        <f t="shared" si="6"/>
        <v>No</v>
      </c>
    </row>
    <row r="22" spans="2:44" ht="22.15" customHeight="1" thickBot="1">
      <c r="B22" s="127"/>
      <c r="C22" s="39"/>
      <c r="D22" s="455"/>
      <c r="E22" s="39"/>
      <c r="F22" s="126"/>
      <c r="G22" s="39"/>
      <c r="H22" s="92"/>
      <c r="I22" s="434"/>
      <c r="J22" s="91"/>
      <c r="K22" s="39"/>
      <c r="L22" s="91"/>
      <c r="M22" s="39"/>
      <c r="N22" s="91"/>
      <c r="O22" s="39"/>
      <c r="P22" s="91"/>
      <c r="Q22" s="39"/>
      <c r="R22" s="91"/>
      <c r="S22" s="39"/>
      <c r="T22" s="594"/>
      <c r="U22" s="434"/>
      <c r="V22" s="596"/>
      <c r="X22" s="595" t="str">
        <f>IF(AL22="Yes", VLOOKUP(B22,'9'!$L$19:$M$23,2, FALSE),"N/A")</f>
        <v>N/A</v>
      </c>
      <c r="Y22" s="434"/>
      <c r="Z22" s="596"/>
      <c r="AA22" s="434"/>
      <c r="AB22" s="597">
        <f t="shared" si="4"/>
        <v>0</v>
      </c>
      <c r="AC22" s="393"/>
      <c r="AD22" s="597">
        <f t="shared" si="2"/>
        <v>0</v>
      </c>
      <c r="AF22" s="594"/>
      <c r="AH22" s="597" t="str">
        <f t="shared" si="5"/>
        <v>N/A</v>
      </c>
      <c r="AI22"/>
      <c r="AJ22" s="438">
        <f t="shared" si="3"/>
        <v>0</v>
      </c>
      <c r="AL22" s="650" t="str">
        <f t="shared" si="6"/>
        <v>No</v>
      </c>
    </row>
    <row r="23" spans="2:44" ht="22.15" customHeight="1" thickBot="1">
      <c r="B23" s="127"/>
      <c r="C23" s="39"/>
      <c r="D23" s="455"/>
      <c r="E23" s="39"/>
      <c r="F23" s="126"/>
      <c r="G23" s="39"/>
      <c r="H23" s="92"/>
      <c r="I23" s="434"/>
      <c r="J23" s="91"/>
      <c r="K23" s="39"/>
      <c r="L23" s="91"/>
      <c r="M23" s="39"/>
      <c r="N23" s="91"/>
      <c r="O23" s="39"/>
      <c r="P23" s="91"/>
      <c r="Q23" s="39"/>
      <c r="R23" s="91"/>
      <c r="S23" s="39"/>
      <c r="T23" s="594"/>
      <c r="U23" s="434"/>
      <c r="V23" s="596"/>
      <c r="X23" s="595" t="str">
        <f>IF(AL23="Yes", VLOOKUP(B23,'9'!$L$19:$M$23,2, FALSE),"N/A")</f>
        <v>N/A</v>
      </c>
      <c r="Y23" s="434"/>
      <c r="Z23" s="596"/>
      <c r="AA23" s="434"/>
      <c r="AB23" s="597">
        <f t="shared" si="4"/>
        <v>0</v>
      </c>
      <c r="AC23" s="393"/>
      <c r="AD23" s="597">
        <f t="shared" si="2"/>
        <v>0</v>
      </c>
      <c r="AF23" s="594"/>
      <c r="AH23" s="597" t="str">
        <f t="shared" si="5"/>
        <v>N/A</v>
      </c>
      <c r="AI23"/>
      <c r="AJ23" s="438">
        <f t="shared" si="3"/>
        <v>0</v>
      </c>
      <c r="AL23" s="650" t="str">
        <f t="shared" si="6"/>
        <v>No</v>
      </c>
    </row>
    <row r="24" spans="2:44" ht="22.15" customHeight="1" thickBot="1">
      <c r="B24" s="127"/>
      <c r="C24" s="39"/>
      <c r="D24" s="455"/>
      <c r="E24" s="39"/>
      <c r="F24" s="126"/>
      <c r="G24" s="39"/>
      <c r="H24" s="92"/>
      <c r="I24" s="434"/>
      <c r="J24" s="91"/>
      <c r="K24" s="39"/>
      <c r="L24" s="91"/>
      <c r="M24" s="39"/>
      <c r="N24" s="91"/>
      <c r="O24" s="39"/>
      <c r="P24" s="91"/>
      <c r="Q24" s="39"/>
      <c r="R24" s="91"/>
      <c r="S24" s="39"/>
      <c r="T24" s="594"/>
      <c r="U24" s="434"/>
      <c r="V24" s="596"/>
      <c r="X24" s="595" t="str">
        <f>IF(AL24="Yes", VLOOKUP(B24,'9'!$L$19:$M$23,2, FALSE),"N/A")</f>
        <v>N/A</v>
      </c>
      <c r="Y24" s="434"/>
      <c r="Z24" s="596"/>
      <c r="AA24" s="434"/>
      <c r="AB24" s="597">
        <f t="shared" si="4"/>
        <v>0</v>
      </c>
      <c r="AC24" s="393"/>
      <c r="AD24" s="597">
        <f t="shared" si="2"/>
        <v>0</v>
      </c>
      <c r="AF24" s="598"/>
      <c r="AH24" s="597" t="str">
        <f t="shared" si="5"/>
        <v>N/A</v>
      </c>
      <c r="AI24"/>
      <c r="AJ24" s="438">
        <f t="shared" si="3"/>
        <v>0</v>
      </c>
      <c r="AK24" s="445"/>
      <c r="AL24" s="650" t="str">
        <f t="shared" si="6"/>
        <v>No</v>
      </c>
    </row>
    <row r="25" spans="2:44" ht="22.15" customHeight="1" thickBot="1">
      <c r="B25" s="127"/>
      <c r="C25" s="39"/>
      <c r="D25" s="455"/>
      <c r="E25" s="39"/>
      <c r="F25" s="126"/>
      <c r="G25" s="39"/>
      <c r="H25" s="92"/>
      <c r="I25" s="434"/>
      <c r="J25" s="91"/>
      <c r="K25" s="39"/>
      <c r="L25" s="91"/>
      <c r="M25" s="39"/>
      <c r="N25" s="91"/>
      <c r="O25" s="39"/>
      <c r="P25" s="91"/>
      <c r="Q25" s="39"/>
      <c r="R25" s="91"/>
      <c r="S25" s="39"/>
      <c r="T25" s="594"/>
      <c r="U25" s="434"/>
      <c r="V25" s="596"/>
      <c r="X25" s="595" t="str">
        <f>IF(AL25="Yes", VLOOKUP(B25,'9'!$L$19:$M$23,2, FALSE),"N/A")</f>
        <v>N/A</v>
      </c>
      <c r="Y25" s="434"/>
      <c r="Z25" s="596"/>
      <c r="AA25" s="434"/>
      <c r="AB25" s="597">
        <f t="shared" si="4"/>
        <v>0</v>
      </c>
      <c r="AC25" s="393"/>
      <c r="AD25" s="597">
        <f t="shared" si="2"/>
        <v>0</v>
      </c>
      <c r="AF25" s="598"/>
      <c r="AH25" s="597" t="str">
        <f t="shared" si="5"/>
        <v>N/A</v>
      </c>
      <c r="AI25"/>
      <c r="AJ25" s="438">
        <f t="shared" si="3"/>
        <v>0</v>
      </c>
      <c r="AL25" s="650" t="str">
        <f t="shared" si="6"/>
        <v>No</v>
      </c>
    </row>
    <row r="26" spans="2:44" ht="22.15" customHeight="1" thickBot="1">
      <c r="B26" s="127"/>
      <c r="C26" s="39"/>
      <c r="D26" s="455"/>
      <c r="E26" s="39"/>
      <c r="F26" s="126"/>
      <c r="G26" s="39"/>
      <c r="H26" s="92"/>
      <c r="I26" s="434"/>
      <c r="J26" s="91"/>
      <c r="K26" s="39"/>
      <c r="L26" s="91"/>
      <c r="M26" s="39"/>
      <c r="N26" s="91"/>
      <c r="O26" s="39"/>
      <c r="P26" s="91"/>
      <c r="Q26" s="39"/>
      <c r="R26" s="91"/>
      <c r="S26" s="39"/>
      <c r="T26" s="594"/>
      <c r="U26" s="434"/>
      <c r="V26" s="596"/>
      <c r="X26" s="595" t="str">
        <f>IF(AL26="Yes", VLOOKUP(B26,'9'!$L$19:$M$23,2, FALSE),"N/A")</f>
        <v>N/A</v>
      </c>
      <c r="Y26" s="434"/>
      <c r="Z26" s="596"/>
      <c r="AA26" s="434"/>
      <c r="AB26" s="597">
        <f t="shared" si="4"/>
        <v>0</v>
      </c>
      <c r="AC26" s="393"/>
      <c r="AD26" s="597">
        <f t="shared" si="2"/>
        <v>0</v>
      </c>
      <c r="AF26" s="598"/>
      <c r="AH26" s="597" t="str">
        <f t="shared" si="5"/>
        <v>N/A</v>
      </c>
      <c r="AI26"/>
      <c r="AJ26" s="438">
        <f t="shared" si="3"/>
        <v>0</v>
      </c>
      <c r="AL26" s="650" t="str">
        <f t="shared" si="6"/>
        <v>No</v>
      </c>
    </row>
    <row r="27" spans="2:44" ht="22.15" customHeight="1" thickBot="1">
      <c r="B27" s="127"/>
      <c r="C27" s="39"/>
      <c r="D27" s="455"/>
      <c r="E27" s="39"/>
      <c r="F27" s="126"/>
      <c r="G27" s="39"/>
      <c r="H27" s="93"/>
      <c r="I27" s="434"/>
      <c r="J27" s="91"/>
      <c r="K27" s="39"/>
      <c r="L27" s="91"/>
      <c r="M27" s="39"/>
      <c r="N27" s="91"/>
      <c r="O27" s="39"/>
      <c r="P27" s="91"/>
      <c r="Q27" s="39"/>
      <c r="R27" s="94"/>
      <c r="S27" s="39"/>
      <c r="T27" s="594"/>
      <c r="U27" s="434"/>
      <c r="V27" s="596"/>
      <c r="X27" s="595" t="str">
        <f>IF(AL27="Yes", VLOOKUP(B27,'9'!$L$19:$M$23,2, FALSE),"N/A")</f>
        <v>N/A</v>
      </c>
      <c r="Y27" s="434"/>
      <c r="Z27" s="596"/>
      <c r="AA27" s="434"/>
      <c r="AB27" s="597">
        <f t="shared" si="4"/>
        <v>0</v>
      </c>
      <c r="AC27" s="393"/>
      <c r="AD27" s="597">
        <f t="shared" si="2"/>
        <v>0</v>
      </c>
      <c r="AF27" s="598"/>
      <c r="AH27" s="597" t="str">
        <f t="shared" si="5"/>
        <v>N/A</v>
      </c>
      <c r="AI27"/>
      <c r="AJ27" s="438">
        <f t="shared" si="3"/>
        <v>0</v>
      </c>
      <c r="AL27" s="650" t="str">
        <f t="shared" si="6"/>
        <v>No</v>
      </c>
    </row>
    <row r="28" spans="2:44" ht="22.15" customHeight="1" thickBot="1">
      <c r="B28" s="127"/>
      <c r="C28" s="39"/>
      <c r="D28" s="455"/>
      <c r="E28" s="39"/>
      <c r="F28" s="126"/>
      <c r="G28" s="39"/>
      <c r="H28" s="93"/>
      <c r="I28" s="434"/>
      <c r="J28" s="91"/>
      <c r="K28" s="39"/>
      <c r="L28" s="91"/>
      <c r="M28" s="39"/>
      <c r="N28" s="91"/>
      <c r="O28" s="39"/>
      <c r="P28" s="91"/>
      <c r="Q28" s="39"/>
      <c r="R28" s="94"/>
      <c r="S28" s="39"/>
      <c r="T28" s="594"/>
      <c r="U28" s="434"/>
      <c r="V28" s="596"/>
      <c r="X28" s="595" t="str">
        <f>IF(AL28="Yes", VLOOKUP(B28,'9'!$L$19:$M$23,2, FALSE),"N/A")</f>
        <v>N/A</v>
      </c>
      <c r="Y28" s="434"/>
      <c r="Z28" s="596"/>
      <c r="AA28" s="434"/>
      <c r="AB28" s="597">
        <f t="shared" si="4"/>
        <v>0</v>
      </c>
      <c r="AC28" s="393"/>
      <c r="AD28" s="597">
        <f t="shared" si="2"/>
        <v>0</v>
      </c>
      <c r="AF28" s="598"/>
      <c r="AH28" s="597" t="str">
        <f t="shared" si="5"/>
        <v>N/A</v>
      </c>
      <c r="AI28"/>
      <c r="AJ28" s="438">
        <f t="shared" si="3"/>
        <v>0</v>
      </c>
      <c r="AL28" s="650" t="str">
        <f t="shared" si="6"/>
        <v>No</v>
      </c>
    </row>
    <row r="29" spans="2:44" ht="22.15" customHeight="1" thickBot="1">
      <c r="B29" s="127"/>
      <c r="C29" s="39"/>
      <c r="D29" s="455"/>
      <c r="E29" s="39"/>
      <c r="F29" s="126"/>
      <c r="G29" s="39"/>
      <c r="H29" s="93"/>
      <c r="I29" s="434"/>
      <c r="J29" s="91"/>
      <c r="K29" s="39"/>
      <c r="L29" s="91"/>
      <c r="M29" s="39"/>
      <c r="N29" s="91"/>
      <c r="O29" s="39"/>
      <c r="P29" s="91"/>
      <c r="Q29" s="39"/>
      <c r="R29" s="94"/>
      <c r="S29" s="39"/>
      <c r="T29" s="594"/>
      <c r="U29" s="434"/>
      <c r="V29" s="596"/>
      <c r="X29" s="595" t="str">
        <f>IF(AL29="Yes", VLOOKUP(B29,'9'!$L$19:$M$23,2, FALSE),"N/A")</f>
        <v>N/A</v>
      </c>
      <c r="Y29" s="434"/>
      <c r="Z29" s="596"/>
      <c r="AA29" s="434"/>
      <c r="AB29" s="597">
        <f t="shared" si="4"/>
        <v>0</v>
      </c>
      <c r="AC29" s="393"/>
      <c r="AD29" s="597">
        <f t="shared" si="2"/>
        <v>0</v>
      </c>
      <c r="AF29" s="598"/>
      <c r="AH29" s="597" t="str">
        <f t="shared" si="5"/>
        <v>N/A</v>
      </c>
      <c r="AI29"/>
      <c r="AJ29" s="438">
        <f t="shared" si="3"/>
        <v>0</v>
      </c>
      <c r="AL29" s="650" t="str">
        <f t="shared" si="6"/>
        <v>No</v>
      </c>
    </row>
    <row r="30" spans="2:44" ht="22.15" customHeight="1" thickBot="1">
      <c r="B30" s="127"/>
      <c r="C30" s="39"/>
      <c r="D30" s="455"/>
      <c r="E30" s="39"/>
      <c r="F30" s="126"/>
      <c r="G30" s="39"/>
      <c r="H30" s="93"/>
      <c r="I30" s="434"/>
      <c r="J30" s="91"/>
      <c r="K30" s="39"/>
      <c r="L30" s="91"/>
      <c r="M30" s="39"/>
      <c r="N30" s="91"/>
      <c r="O30" s="39"/>
      <c r="P30" s="91"/>
      <c r="Q30" s="39"/>
      <c r="R30" s="94"/>
      <c r="S30" s="39"/>
      <c r="T30" s="594"/>
      <c r="U30" s="434"/>
      <c r="V30" s="596"/>
      <c r="X30" s="595" t="str">
        <f>IF(AL30="Yes", VLOOKUP(B30,'9'!$L$19:$M$23,2, FALSE),"N/A")</f>
        <v>N/A</v>
      </c>
      <c r="Y30" s="434"/>
      <c r="Z30" s="596"/>
      <c r="AA30" s="434"/>
      <c r="AB30" s="597">
        <f t="shared" si="4"/>
        <v>0</v>
      </c>
      <c r="AC30" s="393"/>
      <c r="AD30" s="597">
        <f t="shared" si="2"/>
        <v>0</v>
      </c>
      <c r="AF30" s="598"/>
      <c r="AH30" s="597" t="str">
        <f t="shared" si="5"/>
        <v>N/A</v>
      </c>
      <c r="AI30"/>
      <c r="AJ30" s="438">
        <f t="shared" si="3"/>
        <v>0</v>
      </c>
      <c r="AL30" s="650" t="str">
        <f t="shared" si="6"/>
        <v>No</v>
      </c>
    </row>
    <row r="31" spans="2:44" ht="22.15" customHeight="1" thickBot="1">
      <c r="B31" s="127"/>
      <c r="C31" s="39"/>
      <c r="D31" s="455"/>
      <c r="E31" s="39"/>
      <c r="F31" s="126"/>
      <c r="G31" s="39"/>
      <c r="H31" s="93"/>
      <c r="I31" s="434"/>
      <c r="J31" s="91"/>
      <c r="K31" s="39"/>
      <c r="L31" s="91"/>
      <c r="M31" s="39"/>
      <c r="N31" s="91"/>
      <c r="O31" s="39"/>
      <c r="P31" s="91"/>
      <c r="Q31" s="39"/>
      <c r="R31" s="94"/>
      <c r="S31" s="39"/>
      <c r="T31" s="594"/>
      <c r="U31" s="434"/>
      <c r="V31" s="596"/>
      <c r="X31" s="595" t="str">
        <f>IF(AL31="Yes", VLOOKUP(B31,'9'!$L$19:$M$23,2, FALSE),"N/A")</f>
        <v>N/A</v>
      </c>
      <c r="Y31" s="434"/>
      <c r="Z31" s="596"/>
      <c r="AA31" s="434"/>
      <c r="AB31" s="597">
        <f t="shared" si="4"/>
        <v>0</v>
      </c>
      <c r="AC31" s="393"/>
      <c r="AD31" s="597">
        <f t="shared" si="2"/>
        <v>0</v>
      </c>
      <c r="AF31" s="598"/>
      <c r="AH31" s="597" t="str">
        <f t="shared" si="5"/>
        <v>N/A</v>
      </c>
      <c r="AI31"/>
      <c r="AJ31" s="438">
        <f t="shared" si="3"/>
        <v>0</v>
      </c>
      <c r="AL31" s="650" t="str">
        <f t="shared" si="6"/>
        <v>No</v>
      </c>
    </row>
    <row r="32" spans="2:44" ht="22.15" customHeight="1" thickBot="1">
      <c r="B32" s="127"/>
      <c r="C32" s="39"/>
      <c r="D32" s="455"/>
      <c r="E32" s="39"/>
      <c r="F32" s="126"/>
      <c r="G32" s="39"/>
      <c r="H32" s="93"/>
      <c r="I32" s="434"/>
      <c r="J32" s="91"/>
      <c r="K32" s="39"/>
      <c r="L32" s="91"/>
      <c r="M32" s="39"/>
      <c r="N32" s="91"/>
      <c r="O32" s="39"/>
      <c r="P32" s="91"/>
      <c r="Q32" s="39"/>
      <c r="R32" s="94"/>
      <c r="S32" s="39"/>
      <c r="T32" s="594"/>
      <c r="U32" s="434"/>
      <c r="V32" s="596"/>
      <c r="X32" s="595" t="str">
        <f>IF(AL32="Yes", VLOOKUP(B32,'9'!$L$19:$M$23,2, FALSE),"N/A")</f>
        <v>N/A</v>
      </c>
      <c r="Y32" s="434"/>
      <c r="Z32" s="596"/>
      <c r="AA32" s="434"/>
      <c r="AB32" s="597">
        <f t="shared" si="4"/>
        <v>0</v>
      </c>
      <c r="AC32" s="393"/>
      <c r="AD32" s="597">
        <f t="shared" si="2"/>
        <v>0</v>
      </c>
      <c r="AF32" s="598"/>
      <c r="AH32" s="597" t="str">
        <f t="shared" si="5"/>
        <v>N/A</v>
      </c>
      <c r="AI32"/>
      <c r="AJ32" s="438">
        <f t="shared" si="3"/>
        <v>0</v>
      </c>
      <c r="AL32" s="650" t="str">
        <f t="shared" si="6"/>
        <v>No</v>
      </c>
    </row>
    <row r="33" spans="1:47" ht="22.15" customHeight="1" thickBot="1">
      <c r="B33" s="127"/>
      <c r="C33" s="39"/>
      <c r="D33" s="455"/>
      <c r="E33" s="39"/>
      <c r="F33" s="126"/>
      <c r="G33" s="39"/>
      <c r="H33" s="93"/>
      <c r="I33" s="434"/>
      <c r="J33" s="91"/>
      <c r="K33" s="39"/>
      <c r="L33" s="91"/>
      <c r="M33" s="39"/>
      <c r="N33" s="91"/>
      <c r="O33" s="39"/>
      <c r="P33" s="91"/>
      <c r="Q33" s="39"/>
      <c r="R33" s="94"/>
      <c r="S33" s="39"/>
      <c r="T33" s="594"/>
      <c r="U33" s="434"/>
      <c r="V33" s="596"/>
      <c r="X33" s="595" t="str">
        <f>IF(AL33="Yes", VLOOKUP(B33,'9'!$L$19:$M$23,2, FALSE),"N/A")</f>
        <v>N/A</v>
      </c>
      <c r="Y33" s="434"/>
      <c r="Z33" s="596"/>
      <c r="AA33" s="434"/>
      <c r="AB33" s="597">
        <f t="shared" si="4"/>
        <v>0</v>
      </c>
      <c r="AC33" s="393"/>
      <c r="AD33" s="597">
        <f t="shared" si="2"/>
        <v>0</v>
      </c>
      <c r="AF33" s="598"/>
      <c r="AH33" s="597" t="str">
        <f t="shared" si="5"/>
        <v>N/A</v>
      </c>
      <c r="AI33"/>
      <c r="AJ33" s="438">
        <f t="shared" si="3"/>
        <v>0</v>
      </c>
      <c r="AL33" s="650" t="str">
        <f t="shared" si="6"/>
        <v>No</v>
      </c>
    </row>
    <row r="34" spans="1:47" ht="22.15" customHeight="1" thickBot="1">
      <c r="B34" s="127"/>
      <c r="C34" s="39"/>
      <c r="D34" s="455"/>
      <c r="E34" s="39"/>
      <c r="F34" s="126"/>
      <c r="G34" s="39"/>
      <c r="H34" s="93"/>
      <c r="I34" s="434"/>
      <c r="J34" s="91"/>
      <c r="K34" s="39"/>
      <c r="L34" s="91"/>
      <c r="M34" s="39"/>
      <c r="N34" s="91"/>
      <c r="O34" s="39"/>
      <c r="P34" s="91"/>
      <c r="Q34" s="39"/>
      <c r="R34" s="94"/>
      <c r="S34" s="39"/>
      <c r="T34" s="594"/>
      <c r="U34" s="434"/>
      <c r="V34" s="596"/>
      <c r="X34" s="595" t="str">
        <f>IF(AL34="Yes", VLOOKUP(B34,'9'!$L$19:$M$23,2, FALSE),"N/A")</f>
        <v>N/A</v>
      </c>
      <c r="Y34" s="434"/>
      <c r="Z34" s="596"/>
      <c r="AA34" s="434"/>
      <c r="AB34" s="597">
        <f t="shared" si="4"/>
        <v>0</v>
      </c>
      <c r="AC34" s="393"/>
      <c r="AD34" s="597">
        <f t="shared" si="2"/>
        <v>0</v>
      </c>
      <c r="AF34" s="598"/>
      <c r="AH34" s="597" t="str">
        <f t="shared" si="5"/>
        <v>N/A</v>
      </c>
      <c r="AI34"/>
      <c r="AJ34" s="438">
        <f t="shared" si="3"/>
        <v>0</v>
      </c>
      <c r="AL34" s="650" t="str">
        <f t="shared" si="6"/>
        <v>No</v>
      </c>
    </row>
    <row r="35" spans="1:47" ht="22.15" customHeight="1" thickBot="1">
      <c r="B35" s="127"/>
      <c r="C35" s="39"/>
      <c r="D35" s="455"/>
      <c r="E35" s="39"/>
      <c r="F35" s="126"/>
      <c r="G35" s="39"/>
      <c r="H35" s="93"/>
      <c r="I35" s="434"/>
      <c r="J35" s="91"/>
      <c r="K35" s="39"/>
      <c r="L35" s="91"/>
      <c r="M35" s="39"/>
      <c r="N35" s="91"/>
      <c r="O35" s="39"/>
      <c r="P35" s="91"/>
      <c r="Q35" s="39"/>
      <c r="R35" s="94"/>
      <c r="S35" s="39"/>
      <c r="T35" s="594"/>
      <c r="U35" s="434"/>
      <c r="V35" s="596"/>
      <c r="X35" s="595" t="str">
        <f>IF(AL35="Yes", VLOOKUP(B35,'9'!$L$19:$M$23,2, FALSE),"N/A")</f>
        <v>N/A</v>
      </c>
      <c r="Y35" s="434"/>
      <c r="Z35" s="596"/>
      <c r="AA35" s="434"/>
      <c r="AB35" s="597">
        <f t="shared" si="4"/>
        <v>0</v>
      </c>
      <c r="AC35" s="393"/>
      <c r="AD35" s="597">
        <f t="shared" si="2"/>
        <v>0</v>
      </c>
      <c r="AF35" s="598"/>
      <c r="AH35" s="597" t="str">
        <f t="shared" si="5"/>
        <v>N/A</v>
      </c>
      <c r="AI35"/>
      <c r="AJ35" s="438">
        <f t="shared" si="3"/>
        <v>0</v>
      </c>
      <c r="AL35" s="650" t="str">
        <f t="shared" si="6"/>
        <v>No</v>
      </c>
    </row>
    <row r="36" spans="1:47" ht="22.15" customHeight="1" thickBot="1">
      <c r="B36" s="127"/>
      <c r="C36" s="39"/>
      <c r="D36" s="455"/>
      <c r="E36" s="39"/>
      <c r="F36" s="126"/>
      <c r="G36" s="39"/>
      <c r="H36" s="93"/>
      <c r="I36" s="434"/>
      <c r="J36" s="91"/>
      <c r="K36" s="39"/>
      <c r="L36" s="91"/>
      <c r="M36" s="39"/>
      <c r="N36" s="91"/>
      <c r="O36" s="39"/>
      <c r="P36" s="91"/>
      <c r="Q36" s="39"/>
      <c r="R36" s="94"/>
      <c r="S36" s="39"/>
      <c r="T36" s="594"/>
      <c r="U36" s="434"/>
      <c r="V36" s="596"/>
      <c r="X36" s="595" t="str">
        <f>IF(AL36="Yes", VLOOKUP(B36,'9'!$L$19:$M$23,2, FALSE),"N/A")</f>
        <v>N/A</v>
      </c>
      <c r="Y36" s="434"/>
      <c r="Z36" s="596"/>
      <c r="AA36" s="434"/>
      <c r="AB36" s="597">
        <f t="shared" si="4"/>
        <v>0</v>
      </c>
      <c r="AC36" s="393"/>
      <c r="AD36" s="597">
        <f t="shared" si="2"/>
        <v>0</v>
      </c>
      <c r="AF36" s="598"/>
      <c r="AH36" s="597" t="str">
        <f t="shared" si="5"/>
        <v>N/A</v>
      </c>
      <c r="AI36"/>
      <c r="AJ36" s="438">
        <f t="shared" si="3"/>
        <v>0</v>
      </c>
      <c r="AL36" s="650" t="str">
        <f t="shared" si="6"/>
        <v>No</v>
      </c>
    </row>
    <row r="37" spans="1:47" ht="22.15" customHeight="1" thickBot="1">
      <c r="B37" s="127"/>
      <c r="C37" s="39"/>
      <c r="D37" s="455"/>
      <c r="E37" s="39"/>
      <c r="F37" s="126"/>
      <c r="G37" s="39"/>
      <c r="H37" s="93"/>
      <c r="I37" s="434"/>
      <c r="J37" s="91"/>
      <c r="K37" s="39"/>
      <c r="L37" s="91"/>
      <c r="M37" s="39"/>
      <c r="N37" s="91"/>
      <c r="O37" s="39"/>
      <c r="P37" s="91"/>
      <c r="Q37" s="39"/>
      <c r="R37" s="94"/>
      <c r="S37" s="39"/>
      <c r="T37" s="594"/>
      <c r="U37" s="434"/>
      <c r="V37" s="596"/>
      <c r="X37" s="595" t="str">
        <f>IF(AL37="Yes", VLOOKUP(B37,'9'!$L$19:$M$23,2, FALSE),"N/A")</f>
        <v>N/A</v>
      </c>
      <c r="Y37" s="434"/>
      <c r="Z37" s="596"/>
      <c r="AA37" s="434"/>
      <c r="AB37" s="597">
        <f t="shared" si="4"/>
        <v>0</v>
      </c>
      <c r="AC37" s="393"/>
      <c r="AD37" s="597">
        <f t="shared" si="2"/>
        <v>0</v>
      </c>
      <c r="AF37" s="598"/>
      <c r="AH37" s="597" t="str">
        <f t="shared" si="5"/>
        <v>N/A</v>
      </c>
      <c r="AI37"/>
      <c r="AJ37" s="438">
        <f t="shared" si="3"/>
        <v>0</v>
      </c>
      <c r="AL37" s="650" t="str">
        <f t="shared" si="6"/>
        <v>No</v>
      </c>
    </row>
    <row r="38" spans="1:47" ht="22.15" customHeight="1" thickBot="1">
      <c r="B38" s="127"/>
      <c r="C38" s="39"/>
      <c r="D38" s="455"/>
      <c r="E38" s="39"/>
      <c r="F38" s="126"/>
      <c r="G38" s="39"/>
      <c r="H38" s="93"/>
      <c r="I38" s="434"/>
      <c r="J38" s="91"/>
      <c r="K38" s="39"/>
      <c r="L38" s="91"/>
      <c r="M38" s="39"/>
      <c r="N38" s="91"/>
      <c r="O38" s="39"/>
      <c r="P38" s="91"/>
      <c r="Q38" s="39"/>
      <c r="R38" s="94"/>
      <c r="S38" s="39"/>
      <c r="T38" s="594"/>
      <c r="U38" s="434"/>
      <c r="V38" s="596"/>
      <c r="X38" s="595" t="str">
        <f>IF(AL38="Yes", VLOOKUP(B38,'9'!$L$19:$M$23,2, FALSE),"N/A")</f>
        <v>N/A</v>
      </c>
      <c r="Y38" s="434"/>
      <c r="Z38" s="596"/>
      <c r="AA38" s="434"/>
      <c r="AB38" s="597">
        <f t="shared" si="4"/>
        <v>0</v>
      </c>
      <c r="AC38" s="393"/>
      <c r="AD38" s="597">
        <f t="shared" si="2"/>
        <v>0</v>
      </c>
      <c r="AF38" s="598"/>
      <c r="AH38" s="597" t="str">
        <f t="shared" si="5"/>
        <v>N/A</v>
      </c>
      <c r="AI38"/>
      <c r="AJ38" s="438">
        <f t="shared" si="3"/>
        <v>0</v>
      </c>
      <c r="AL38" s="650" t="str">
        <f t="shared" si="6"/>
        <v>No</v>
      </c>
    </row>
    <row r="39" spans="1:47" ht="22.15" customHeight="1" thickBot="1">
      <c r="B39" s="127"/>
      <c r="C39" s="39"/>
      <c r="D39" s="455"/>
      <c r="E39" s="39"/>
      <c r="F39" s="126"/>
      <c r="G39" s="39"/>
      <c r="H39" s="93"/>
      <c r="I39" s="434"/>
      <c r="J39" s="91"/>
      <c r="K39" s="39"/>
      <c r="L39" s="91"/>
      <c r="M39" s="39"/>
      <c r="N39" s="91"/>
      <c r="O39" s="39"/>
      <c r="P39" s="91"/>
      <c r="Q39" s="39"/>
      <c r="R39" s="94"/>
      <c r="S39" s="39"/>
      <c r="T39" s="594"/>
      <c r="U39" s="434"/>
      <c r="V39" s="596"/>
      <c r="X39" s="595" t="str">
        <f>IF(AL39="Yes", VLOOKUP(B39,'9'!$L$19:$M$23,2, FALSE),"N/A")</f>
        <v>N/A</v>
      </c>
      <c r="Y39" s="434"/>
      <c r="Z39" s="596"/>
      <c r="AA39" s="434"/>
      <c r="AB39" s="597">
        <f t="shared" si="4"/>
        <v>0</v>
      </c>
      <c r="AC39" s="393"/>
      <c r="AD39" s="597">
        <f t="shared" si="2"/>
        <v>0</v>
      </c>
      <c r="AF39" s="598"/>
      <c r="AH39" s="597" t="str">
        <f t="shared" si="5"/>
        <v>N/A</v>
      </c>
      <c r="AI39"/>
      <c r="AJ39" s="438">
        <f t="shared" si="3"/>
        <v>0</v>
      </c>
      <c r="AL39" s="650" t="str">
        <f t="shared" si="6"/>
        <v>No</v>
      </c>
    </row>
    <row r="40" spans="1:47" ht="22.15" customHeight="1" thickBot="1">
      <c r="B40" s="127"/>
      <c r="C40" s="39"/>
      <c r="D40" s="455"/>
      <c r="E40" s="39"/>
      <c r="F40" s="126"/>
      <c r="G40" s="39"/>
      <c r="H40" s="93"/>
      <c r="I40" s="434"/>
      <c r="J40" s="91"/>
      <c r="K40" s="39"/>
      <c r="L40" s="91"/>
      <c r="M40" s="39"/>
      <c r="N40" s="91"/>
      <c r="O40" s="39"/>
      <c r="P40" s="91"/>
      <c r="Q40" s="39"/>
      <c r="R40" s="94"/>
      <c r="S40" s="39"/>
      <c r="T40" s="594"/>
      <c r="U40" s="434"/>
      <c r="V40" s="596"/>
      <c r="X40" s="595" t="str">
        <f>IF(AL40="Yes", VLOOKUP(B40,'9'!$L$19:$M$23,2, FALSE),"N/A")</f>
        <v>N/A</v>
      </c>
      <c r="Y40" s="434"/>
      <c r="Z40" s="596"/>
      <c r="AA40" s="434"/>
      <c r="AB40" s="597">
        <f t="shared" si="4"/>
        <v>0</v>
      </c>
      <c r="AC40" s="393"/>
      <c r="AD40" s="597">
        <f t="shared" si="2"/>
        <v>0</v>
      </c>
      <c r="AF40" s="598"/>
      <c r="AH40" s="597" t="str">
        <f t="shared" si="5"/>
        <v>N/A</v>
      </c>
      <c r="AI40"/>
      <c r="AJ40" s="438">
        <f t="shared" si="3"/>
        <v>0</v>
      </c>
      <c r="AL40" s="650" t="str">
        <f t="shared" si="6"/>
        <v>No</v>
      </c>
    </row>
    <row r="41" spans="1:47" ht="22.15" customHeight="1" thickBot="1">
      <c r="B41" s="127"/>
      <c r="C41" s="39"/>
      <c r="D41" s="455"/>
      <c r="E41" s="39"/>
      <c r="F41" s="126"/>
      <c r="G41" s="39"/>
      <c r="H41" s="93"/>
      <c r="I41" s="434"/>
      <c r="J41" s="91"/>
      <c r="K41" s="39"/>
      <c r="L41" s="91"/>
      <c r="M41" s="39"/>
      <c r="N41" s="91"/>
      <c r="O41" s="39"/>
      <c r="P41" s="91"/>
      <c r="Q41" s="39"/>
      <c r="R41" s="94"/>
      <c r="S41" s="39"/>
      <c r="T41" s="594"/>
      <c r="U41" s="434"/>
      <c r="V41" s="596"/>
      <c r="X41" s="595" t="str">
        <f>IF(AL41="Yes", VLOOKUP(B41,'9'!$L$19:$M$23,2, FALSE),"N/A")</f>
        <v>N/A</v>
      </c>
      <c r="Y41" s="434"/>
      <c r="Z41" s="596"/>
      <c r="AA41" s="434"/>
      <c r="AB41" s="597">
        <f t="shared" si="4"/>
        <v>0</v>
      </c>
      <c r="AC41" s="393"/>
      <c r="AD41" s="597">
        <f t="shared" si="2"/>
        <v>0</v>
      </c>
      <c r="AF41" s="598"/>
      <c r="AH41" s="597" t="str">
        <f t="shared" si="5"/>
        <v>N/A</v>
      </c>
      <c r="AI41"/>
      <c r="AJ41" s="438">
        <f t="shared" si="3"/>
        <v>0</v>
      </c>
      <c r="AL41" s="650" t="str">
        <f t="shared" si="6"/>
        <v>No</v>
      </c>
    </row>
    <row r="42" spans="1:47" ht="22.15" customHeight="1" thickBot="1">
      <c r="B42" s="127"/>
      <c r="C42" s="39"/>
      <c r="D42" s="455"/>
      <c r="E42" s="39"/>
      <c r="F42" s="126"/>
      <c r="G42" s="39"/>
      <c r="H42" s="93"/>
      <c r="I42" s="434"/>
      <c r="J42" s="91"/>
      <c r="K42" s="39"/>
      <c r="L42" s="91"/>
      <c r="M42" s="39"/>
      <c r="N42" s="91"/>
      <c r="O42" s="39"/>
      <c r="P42" s="91"/>
      <c r="Q42" s="39"/>
      <c r="R42" s="94"/>
      <c r="S42" s="39"/>
      <c r="T42" s="594"/>
      <c r="U42" s="434"/>
      <c r="V42" s="596"/>
      <c r="X42" s="595" t="str">
        <f>IF(AL42="Yes", VLOOKUP(B42,'9'!$L$19:$M$23,2, FALSE),"N/A")</f>
        <v>N/A</v>
      </c>
      <c r="Y42" s="434"/>
      <c r="Z42" s="596"/>
      <c r="AA42" s="434"/>
      <c r="AB42" s="597">
        <f t="shared" si="4"/>
        <v>0</v>
      </c>
      <c r="AC42" s="393"/>
      <c r="AD42" s="597">
        <f t="shared" si="2"/>
        <v>0</v>
      </c>
      <c r="AF42" s="598"/>
      <c r="AH42" s="597" t="str">
        <f t="shared" si="5"/>
        <v>N/A</v>
      </c>
      <c r="AI42"/>
      <c r="AJ42" s="438">
        <f t="shared" si="3"/>
        <v>0</v>
      </c>
      <c r="AL42" s="650" t="str">
        <f t="shared" si="6"/>
        <v>No</v>
      </c>
    </row>
    <row r="43" spans="1:47" ht="22.15" customHeight="1">
      <c r="B43" s="127"/>
      <c r="C43" s="39"/>
      <c r="D43" s="455"/>
      <c r="E43" s="39"/>
      <c r="F43" s="126"/>
      <c r="G43" s="39"/>
      <c r="H43" s="93"/>
      <c r="I43" s="434"/>
      <c r="J43" s="91"/>
      <c r="K43" s="39"/>
      <c r="L43" s="91"/>
      <c r="M43" s="39"/>
      <c r="N43" s="91"/>
      <c r="O43" s="39"/>
      <c r="P43" s="91"/>
      <c r="Q43" s="39"/>
      <c r="R43" s="94"/>
      <c r="S43" s="39"/>
      <c r="T43" s="594"/>
      <c r="U43" s="434"/>
      <c r="V43" s="596"/>
      <c r="X43" s="595" t="str">
        <f>IF(AL43="Yes", VLOOKUP(B43,'9'!$L$19:$M$23,2, FALSE),"N/A")</f>
        <v>N/A</v>
      </c>
      <c r="Y43" s="434"/>
      <c r="Z43" s="596"/>
      <c r="AA43" s="434"/>
      <c r="AB43" s="597">
        <f t="shared" si="4"/>
        <v>0</v>
      </c>
      <c r="AC43" s="393"/>
      <c r="AD43" s="597">
        <f t="shared" si="2"/>
        <v>0</v>
      </c>
      <c r="AF43" s="598"/>
      <c r="AH43" s="597" t="str">
        <f t="shared" si="5"/>
        <v>N/A</v>
      </c>
      <c r="AI43"/>
      <c r="AJ43" s="438">
        <f t="shared" si="3"/>
        <v>0</v>
      </c>
      <c r="AL43" s="650" t="str">
        <f t="shared" si="6"/>
        <v>No</v>
      </c>
    </row>
    <row r="44" spans="1:47" ht="22.15" customHeight="1">
      <c r="B44" s="660"/>
      <c r="C44" s="39"/>
      <c r="D44" s="661"/>
      <c r="E44" s="39"/>
      <c r="F44" s="662"/>
      <c r="G44" s="39"/>
      <c r="H44" s="12"/>
      <c r="I44" s="434"/>
      <c r="J44" s="663"/>
      <c r="K44" s="39"/>
      <c r="L44" s="663"/>
      <c r="M44" s="39"/>
      <c r="N44" s="663"/>
      <c r="O44" s="39"/>
      <c r="P44" s="663"/>
      <c r="Q44" s="39"/>
      <c r="R44" s="663"/>
      <c r="S44" s="39"/>
      <c r="T44" s="664"/>
      <c r="U44" s="434"/>
      <c r="V44" s="665"/>
      <c r="X44" s="665"/>
      <c r="Y44" s="434"/>
      <c r="Z44" s="665"/>
      <c r="AA44" s="434"/>
      <c r="AB44" s="665"/>
      <c r="AC44" s="393"/>
      <c r="AD44" s="664"/>
      <c r="AF44" s="664"/>
      <c r="AH44" s="665"/>
      <c r="AI44"/>
      <c r="AL44" s="39"/>
    </row>
    <row r="45" spans="1:47" ht="22.15" customHeight="1">
      <c r="B45" s="427"/>
      <c r="G45" s="446"/>
      <c r="V45" s="1"/>
      <c r="Z45" s="295" t="s">
        <v>42</v>
      </c>
      <c r="AA45" s="447"/>
      <c r="AD45" s="623">
        <f>SUM(AD14:AD43)</f>
        <v>0</v>
      </c>
      <c r="AI45" s="338"/>
      <c r="AU45" s="30"/>
    </row>
    <row r="46" spans="1:47" ht="23.45" customHeight="1">
      <c r="B46" s="6"/>
      <c r="K46" s="6"/>
      <c r="L46" s="6"/>
      <c r="M46" s="6"/>
      <c r="N46" s="6"/>
      <c r="O46" s="6"/>
      <c r="P46" s="6"/>
      <c r="Q46" s="6"/>
      <c r="V46" s="1"/>
      <c r="Z46" s="295" t="s">
        <v>949</v>
      </c>
      <c r="AB46" s="632">
        <f>'9'!J12</f>
        <v>7.0000000000000007E-2</v>
      </c>
      <c r="AD46" s="623">
        <f>AD45*AB46</f>
        <v>0</v>
      </c>
      <c r="AI46" s="338"/>
      <c r="AJ46" s="448"/>
      <c r="AK46" s="587"/>
      <c r="AL46" s="587"/>
      <c r="AM46" s="587"/>
      <c r="AN46" s="587"/>
      <c r="AU46" s="30"/>
    </row>
    <row r="47" spans="1:47" ht="22.9" customHeight="1">
      <c r="A47" s="449"/>
      <c r="B47" s="450"/>
      <c r="C47" s="449"/>
      <c r="D47" s="449"/>
      <c r="E47" s="449"/>
      <c r="F47" s="1"/>
      <c r="AB47" s="428" t="s">
        <v>43</v>
      </c>
      <c r="AD47" s="623">
        <f>AD45-AD46</f>
        <v>0</v>
      </c>
      <c r="AI47" s="338"/>
      <c r="AK47" s="587"/>
      <c r="AL47" s="587"/>
      <c r="AM47" s="587"/>
      <c r="AN47" s="587"/>
    </row>
    <row r="48" spans="1:47" ht="26.25" customHeight="1">
      <c r="B48" s="624" t="s">
        <v>922</v>
      </c>
      <c r="C48" s="625"/>
      <c r="D48" s="625"/>
      <c r="E48" s="625"/>
      <c r="F48" s="625"/>
      <c r="G48" s="625"/>
      <c r="H48" s="625"/>
      <c r="I48" s="625"/>
      <c r="J48" s="626"/>
      <c r="K48" s="627"/>
      <c r="L48" s="627"/>
      <c r="M48" s="627"/>
      <c r="N48" s="627"/>
      <c r="O48" s="627"/>
      <c r="P48" s="627"/>
      <c r="Q48" s="627"/>
      <c r="R48" s="624"/>
      <c r="AK48" s="587"/>
      <c r="AL48" s="587"/>
      <c r="AM48" s="587"/>
      <c r="AN48" s="587"/>
    </row>
    <row r="49" spans="2:45" ht="12.75" customHeight="1">
      <c r="B49" s="624" t="s">
        <v>192</v>
      </c>
      <c r="C49" s="624"/>
      <c r="D49" s="624"/>
      <c r="E49" s="624"/>
      <c r="F49" s="624"/>
      <c r="G49" s="624"/>
      <c r="H49" s="624"/>
      <c r="I49" s="624"/>
      <c r="J49" s="624"/>
      <c r="K49" s="624"/>
      <c r="L49" s="624"/>
      <c r="M49" s="624"/>
      <c r="N49" s="624"/>
      <c r="O49" s="624"/>
      <c r="P49" s="624"/>
      <c r="Q49" s="624"/>
      <c r="R49" s="624"/>
      <c r="S49" s="624"/>
      <c r="T49" s="624"/>
      <c r="U49" s="624"/>
      <c r="AK49" s="587"/>
      <c r="AL49" s="587"/>
      <c r="AM49" s="587"/>
      <c r="AN49" s="587"/>
    </row>
    <row r="50" spans="2:45" ht="28.5" customHeight="1">
      <c r="B50" s="6"/>
      <c r="K50" s="6"/>
      <c r="L50" s="6"/>
      <c r="M50" s="6"/>
      <c r="N50" s="6"/>
      <c r="O50" s="6"/>
      <c r="P50" s="6"/>
      <c r="Q50" s="6"/>
    </row>
    <row r="51" spans="2:45" ht="13.5" customHeight="1">
      <c r="B51"/>
      <c r="C51"/>
      <c r="D51"/>
      <c r="E51"/>
      <c r="F51"/>
      <c r="G51"/>
      <c r="H51"/>
      <c r="I51"/>
      <c r="J51"/>
      <c r="K51"/>
      <c r="L51"/>
      <c r="M51"/>
      <c r="N51"/>
      <c r="O51"/>
      <c r="P51"/>
      <c r="Q51"/>
      <c r="R51"/>
      <c r="S51"/>
      <c r="T51"/>
    </row>
    <row r="52" spans="2:45" ht="9.75" customHeight="1">
      <c r="B52"/>
      <c r="C52"/>
      <c r="D52"/>
      <c r="E52"/>
      <c r="F52"/>
      <c r="G52"/>
      <c r="H52"/>
      <c r="I52"/>
      <c r="J52"/>
      <c r="K52"/>
      <c r="L52"/>
      <c r="M52"/>
      <c r="N52"/>
      <c r="O52"/>
      <c r="P52"/>
      <c r="Q52"/>
      <c r="R52"/>
      <c r="S52"/>
      <c r="T52"/>
    </row>
    <row r="53" spans="2:45" ht="16.149999999999999" customHeight="1">
      <c r="B53"/>
      <c r="C53"/>
      <c r="D53"/>
      <c r="E53"/>
      <c r="F53"/>
      <c r="G53"/>
      <c r="H53"/>
      <c r="I53"/>
      <c r="J53"/>
      <c r="K53"/>
      <c r="L53"/>
      <c r="M53"/>
      <c r="N53"/>
      <c r="O53"/>
      <c r="P53"/>
      <c r="Q53"/>
      <c r="R53"/>
      <c r="S53"/>
      <c r="T53"/>
    </row>
    <row r="54" spans="2:45" ht="111" customHeight="1">
      <c r="B54"/>
      <c r="C54"/>
      <c r="D54"/>
      <c r="E54"/>
      <c r="F54"/>
      <c r="G54"/>
      <c r="H54"/>
      <c r="I54"/>
      <c r="J54"/>
      <c r="K54"/>
      <c r="L54"/>
      <c r="M54"/>
      <c r="N54"/>
      <c r="O54"/>
      <c r="P54"/>
      <c r="Q54"/>
      <c r="R54"/>
      <c r="S54"/>
      <c r="T54"/>
    </row>
    <row r="55" spans="2:45" ht="9.75" customHeight="1">
      <c r="B55"/>
      <c r="C55"/>
      <c r="D55"/>
      <c r="E55"/>
      <c r="F55"/>
      <c r="G55"/>
      <c r="H55"/>
      <c r="I55"/>
      <c r="J55"/>
      <c r="K55"/>
      <c r="L55"/>
      <c r="M55"/>
      <c r="N55"/>
      <c r="O55"/>
      <c r="P55"/>
      <c r="Q55"/>
      <c r="R55"/>
      <c r="S55"/>
      <c r="T55"/>
    </row>
    <row r="56" spans="2:45" ht="18" customHeight="1">
      <c r="B56"/>
      <c r="C56"/>
      <c r="D56"/>
      <c r="E56"/>
      <c r="F56"/>
      <c r="G56"/>
      <c r="H56"/>
      <c r="I56"/>
      <c r="J56"/>
      <c r="K56"/>
      <c r="L56"/>
      <c r="M56"/>
      <c r="N56"/>
      <c r="O56"/>
      <c r="P56"/>
      <c r="Q56"/>
      <c r="R56"/>
      <c r="S56"/>
      <c r="T56"/>
      <c r="AS56"/>
    </row>
    <row r="57" spans="2:45" ht="23.45" customHeight="1">
      <c r="B57"/>
      <c r="C57"/>
      <c r="D57"/>
      <c r="E57"/>
      <c r="F57"/>
      <c r="G57"/>
      <c r="H57"/>
      <c r="I57"/>
      <c r="J57"/>
      <c r="K57"/>
      <c r="L57"/>
      <c r="M57"/>
      <c r="N57"/>
      <c r="O57"/>
      <c r="P57"/>
      <c r="Q57"/>
      <c r="R57"/>
      <c r="S57"/>
      <c r="T57"/>
      <c r="AS57"/>
    </row>
    <row r="58" spans="2:45" ht="24.6" customHeight="1">
      <c r="B58"/>
      <c r="C58"/>
      <c r="D58"/>
      <c r="E58"/>
      <c r="F58"/>
      <c r="G58"/>
      <c r="H58"/>
      <c r="I58"/>
      <c r="J58"/>
      <c r="K58"/>
      <c r="L58"/>
      <c r="M58"/>
      <c r="N58"/>
      <c r="O58"/>
      <c r="P58"/>
      <c r="Q58"/>
      <c r="R58"/>
      <c r="S58"/>
      <c r="T58"/>
      <c r="AS58"/>
    </row>
    <row r="59" spans="2:45" ht="24" customHeight="1">
      <c r="B59"/>
      <c r="C59"/>
      <c r="D59"/>
      <c r="E59"/>
      <c r="F59"/>
      <c r="G59"/>
      <c r="H59"/>
      <c r="I59"/>
      <c r="J59"/>
      <c r="K59"/>
      <c r="L59"/>
      <c r="M59"/>
      <c r="N59"/>
      <c r="O59"/>
      <c r="P59"/>
      <c r="Q59"/>
      <c r="R59"/>
      <c r="S59"/>
      <c r="T59"/>
      <c r="AS59"/>
    </row>
    <row r="60" spans="2:45" ht="24" customHeight="1">
      <c r="B60"/>
      <c r="C60"/>
      <c r="D60"/>
      <c r="E60"/>
      <c r="F60"/>
      <c r="G60"/>
      <c r="H60"/>
      <c r="I60"/>
      <c r="J60"/>
      <c r="K60"/>
      <c r="L60"/>
      <c r="M60"/>
      <c r="N60"/>
      <c r="O60"/>
      <c r="P60"/>
      <c r="Q60"/>
      <c r="R60"/>
      <c r="S60"/>
      <c r="T60"/>
      <c r="AS60"/>
    </row>
    <row r="61" spans="2:45" ht="12" customHeight="1">
      <c r="B61"/>
      <c r="C61"/>
      <c r="D61"/>
      <c r="E61"/>
      <c r="F61"/>
      <c r="G61"/>
      <c r="H61"/>
      <c r="I61"/>
      <c r="J61"/>
      <c r="K61"/>
      <c r="L61"/>
      <c r="M61"/>
      <c r="N61"/>
      <c r="O61"/>
      <c r="P61"/>
      <c r="Q61"/>
      <c r="R61"/>
      <c r="S61"/>
      <c r="T61"/>
      <c r="AS61"/>
    </row>
    <row r="62" spans="2:45" ht="9" customHeight="1">
      <c r="B62"/>
      <c r="C62"/>
      <c r="D62"/>
      <c r="E62"/>
      <c r="F62"/>
      <c r="G62"/>
      <c r="H62"/>
      <c r="I62"/>
      <c r="J62"/>
      <c r="K62"/>
      <c r="L62"/>
      <c r="M62"/>
      <c r="N62"/>
      <c r="O62"/>
      <c r="P62"/>
      <c r="Q62"/>
      <c r="R62"/>
      <c r="S62"/>
      <c r="T62"/>
      <c r="AS62"/>
    </row>
    <row r="63" spans="2:45" ht="6" customHeight="1">
      <c r="AS63"/>
    </row>
    <row r="64" spans="2:45" ht="24.75" customHeight="1">
      <c r="K64" s="6"/>
      <c r="L64" s="6"/>
      <c r="M64" s="6"/>
      <c r="N64" s="6"/>
      <c r="O64" s="6"/>
      <c r="P64" s="6"/>
      <c r="Q64" s="6"/>
      <c r="AS64"/>
    </row>
    <row r="65" spans="3:23" ht="15.75" customHeight="1">
      <c r="C65" s="31"/>
      <c r="D65" s="30"/>
      <c r="E65" s="30"/>
      <c r="F65" s="30"/>
      <c r="G65" s="30"/>
      <c r="H65" s="30"/>
      <c r="I65" s="30"/>
      <c r="J65" s="30"/>
      <c r="K65" s="322"/>
      <c r="L65" s="322"/>
      <c r="M65" s="322"/>
      <c r="N65" s="322"/>
      <c r="O65" s="322"/>
      <c r="P65" s="322"/>
      <c r="Q65" s="322"/>
      <c r="R65" s="30"/>
      <c r="S65" s="30"/>
      <c r="T65" s="30"/>
      <c r="U65" s="30"/>
      <c r="V65" s="30"/>
      <c r="W65" s="30"/>
    </row>
  </sheetData>
  <sheetProtection algorithmName="SHA-512" hashValue="VjBz3CWcCTsT5tYv4pwMOo/dxjXbB2Lnp3dWJdNrmJZdoq6bkdAtf3znKplGzOWCle2dnXPVO3er0fh1dquLwg==" saltValue="4yennxUXsATzEcBP8qgWuA==" spinCount="100000" sheet="1" selectLockedCells="1"/>
  <mergeCells count="44">
    <mergeCell ref="AJ12:AJ13"/>
    <mergeCell ref="B12:B13"/>
    <mergeCell ref="R12:R13"/>
    <mergeCell ref="B4:D4"/>
    <mergeCell ref="B5:D5"/>
    <mergeCell ref="B6:D6"/>
    <mergeCell ref="B7:D7"/>
    <mergeCell ref="B8:D8"/>
    <mergeCell ref="AH12:AH13"/>
    <mergeCell ref="D12:D13"/>
    <mergeCell ref="AF12:AF13"/>
    <mergeCell ref="V12:V13"/>
    <mergeCell ref="Z12:Z13"/>
    <mergeCell ref="F12:F13"/>
    <mergeCell ref="AB12:AB13"/>
    <mergeCell ref="AD12:AD13"/>
    <mergeCell ref="H12:H13"/>
    <mergeCell ref="T12:T13"/>
    <mergeCell ref="X12:X13"/>
    <mergeCell ref="J12:J13"/>
    <mergeCell ref="L12:L13"/>
    <mergeCell ref="N12:N13"/>
    <mergeCell ref="P12:P13"/>
    <mergeCell ref="AQ12:AQ13"/>
    <mergeCell ref="AM12:AM13"/>
    <mergeCell ref="AN12:AN13"/>
    <mergeCell ref="AO12:AO13"/>
    <mergeCell ref="AP12:AP13"/>
    <mergeCell ref="B10:D10"/>
    <mergeCell ref="N10:P10"/>
    <mergeCell ref="AL12:AL13"/>
    <mergeCell ref="L2:P2"/>
    <mergeCell ref="L3:P3"/>
    <mergeCell ref="L4:P4"/>
    <mergeCell ref="L5:P5"/>
    <mergeCell ref="L6:P6"/>
    <mergeCell ref="L7:P7"/>
    <mergeCell ref="L8:P8"/>
    <mergeCell ref="B2:D2"/>
    <mergeCell ref="B3:D3"/>
    <mergeCell ref="T5:V5"/>
    <mergeCell ref="T4:V4"/>
    <mergeCell ref="T3:V3"/>
    <mergeCell ref="T6:V6"/>
  </mergeCells>
  <phoneticPr fontId="0" type="noConversion"/>
  <dataValidations count="5">
    <dataValidation type="list" errorStyle="warning" showInputMessage="1" showErrorMessage="1" errorTitle="SmartDox" error="The value you entered for the dropdown is not valid." sqref="AB3:AB9">
      <formula1>SD_D_PL_TCUnitType_Name</formula1>
    </dataValidation>
    <dataValidation type="list" errorStyle="warning" showInputMessage="1" showErrorMessage="1" errorTitle="SmartDox" error="The value you entered for the dropdown is not valid." sqref="R14:R44">
      <formula1>SD_D_PL_IncomeTarget_Name</formula1>
    </dataValidation>
    <dataValidation type="list" errorStyle="warning" showInputMessage="1" showErrorMessage="1" errorTitle="SmartDox" error="The value you entered for the dropdown is not valid." sqref="B14:B44">
      <formula1>SD_D_PL_TCUnitMixType_Name</formula1>
    </dataValidation>
    <dataValidation type="list" allowBlank="1" showInputMessage="1" showErrorMessage="1" sqref="N14:N44 P14:P44 L14:L44">
      <formula1>"Yes, No"</formula1>
    </dataValidation>
    <dataValidation type="list" errorStyle="warning" showInputMessage="1" showErrorMessage="1" errorTitle="SmartDox" error="The value you entered for the dropdown is not valid." sqref="J14:J44">
      <formula1>"Yes, No"</formula1>
    </dataValidation>
  </dataValidations>
  <printOptions horizontalCentered="1"/>
  <pageMargins left="0.45" right="0.44" top="0.5" bottom="0.65" header="0" footer="0.25"/>
  <pageSetup scale="80" orientation="portrait" verticalDpi="4294967292" r:id="rId1"/>
  <headerFooter scaleWithDoc="0" alignWithMargins="0">
    <oddFooter>&amp;RPages 10 - 11</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K45"/>
  <sheetViews>
    <sheetView showGridLines="0" showRuler="0" topLeftCell="A13" zoomScaleNormal="100" workbookViewId="0">
      <selection activeCell="F12" sqref="F12"/>
    </sheetView>
  </sheetViews>
  <sheetFormatPr defaultColWidth="9.140625" defaultRowHeight="16.5"/>
  <cols>
    <col min="1" max="1" width="4.140625" style="1" customWidth="1"/>
    <col min="2" max="2" width="13.140625" style="1" customWidth="1"/>
    <col min="3" max="3" width="11.7109375" style="1" customWidth="1"/>
    <col min="4" max="4" width="12.85546875" style="1" customWidth="1"/>
    <col min="5" max="5" width="4.42578125" style="1" customWidth="1"/>
    <col min="6" max="6" width="12" style="1" customWidth="1"/>
    <col min="7" max="8" width="11.28515625" style="1" customWidth="1"/>
    <col min="9" max="9" width="10.85546875" style="1" customWidth="1"/>
    <col min="10" max="10" width="4.28515625" style="1" customWidth="1"/>
    <col min="11" max="11" width="25.85546875" style="1" customWidth="1"/>
    <col min="12" max="16384" width="9.140625" style="1"/>
  </cols>
  <sheetData>
    <row r="1" spans="2:11" ht="24.75" customHeight="1">
      <c r="B1" s="118" t="s">
        <v>148</v>
      </c>
    </row>
    <row r="2" spans="2:11" ht="19.149999999999999" customHeight="1">
      <c r="B2" s="16" t="s">
        <v>147</v>
      </c>
      <c r="H2" s="856" t="s">
        <v>233</v>
      </c>
      <c r="I2" s="856"/>
      <c r="J2" s="856"/>
      <c r="K2" s="856"/>
    </row>
    <row r="3" spans="2:11" ht="24.6" customHeight="1">
      <c r="B3" s="13" t="s">
        <v>149</v>
      </c>
      <c r="D3" s="13"/>
      <c r="E3" s="13"/>
      <c r="F3" s="13"/>
      <c r="G3" s="13"/>
      <c r="H3" s="856"/>
      <c r="I3" s="856"/>
      <c r="J3" s="856"/>
      <c r="K3" s="856"/>
    </row>
    <row r="4" spans="2:11" ht="20.25" customHeight="1">
      <c r="C4" s="836" t="s">
        <v>104</v>
      </c>
      <c r="D4" s="836"/>
      <c r="E4" s="836"/>
      <c r="F4" s="836"/>
      <c r="G4" s="394"/>
      <c r="H4" s="836" t="s">
        <v>143</v>
      </c>
      <c r="I4" s="836"/>
      <c r="J4" s="836"/>
      <c r="K4" s="836"/>
    </row>
    <row r="5" spans="2:11" ht="16.5" customHeight="1">
      <c r="C5" s="343" t="s">
        <v>222</v>
      </c>
      <c r="F5" s="37"/>
      <c r="G5" s="338"/>
      <c r="H5" s="343" t="s">
        <v>229</v>
      </c>
      <c r="I5" s="16" t="s">
        <v>64</v>
      </c>
      <c r="J5" s="16"/>
      <c r="K5" s="37"/>
    </row>
    <row r="6" spans="2:11" ht="16.5" customHeight="1">
      <c r="C6" s="343" t="s">
        <v>223</v>
      </c>
      <c r="F6" s="175"/>
      <c r="G6" s="338"/>
      <c r="H6" s="343" t="s">
        <v>230</v>
      </c>
      <c r="I6" s="16" t="s">
        <v>64</v>
      </c>
      <c r="J6" s="16"/>
      <c r="K6" s="37"/>
    </row>
    <row r="7" spans="2:11">
      <c r="C7" s="343" t="s">
        <v>224</v>
      </c>
      <c r="F7" s="175"/>
      <c r="G7" s="338"/>
      <c r="H7" s="343" t="s">
        <v>231</v>
      </c>
      <c r="I7" s="16" t="s">
        <v>64</v>
      </c>
      <c r="J7" s="16"/>
      <c r="K7" s="37"/>
    </row>
    <row r="8" spans="2:11">
      <c r="C8" s="343" t="s">
        <v>225</v>
      </c>
      <c r="F8" s="175"/>
      <c r="G8" s="338"/>
      <c r="H8" s="343" t="s">
        <v>232</v>
      </c>
      <c r="I8" s="16" t="s">
        <v>64</v>
      </c>
      <c r="J8" s="16"/>
      <c r="K8" s="37"/>
    </row>
    <row r="9" spans="2:11">
      <c r="C9" s="343" t="s">
        <v>226</v>
      </c>
      <c r="F9" s="175"/>
      <c r="G9" s="338"/>
      <c r="H9" s="343" t="s">
        <v>190</v>
      </c>
      <c r="I9" s="176" t="s">
        <v>64</v>
      </c>
      <c r="J9" s="16"/>
      <c r="K9" s="37"/>
    </row>
    <row r="10" spans="2:11" ht="16.5" customHeight="1">
      <c r="C10" s="343" t="s">
        <v>943</v>
      </c>
      <c r="F10" s="175"/>
      <c r="G10" s="338"/>
      <c r="H10" s="343" t="s">
        <v>190</v>
      </c>
      <c r="I10" s="177"/>
      <c r="K10" s="37"/>
    </row>
    <row r="11" spans="2:11">
      <c r="C11" s="343" t="s">
        <v>227</v>
      </c>
      <c r="F11" s="175"/>
      <c r="G11" s="338"/>
      <c r="H11" s="343" t="s">
        <v>190</v>
      </c>
      <c r="I11" s="177"/>
      <c r="K11" s="37"/>
    </row>
    <row r="12" spans="2:11" ht="16.5" customHeight="1">
      <c r="B12" s="316"/>
      <c r="C12" s="343" t="s">
        <v>228</v>
      </c>
      <c r="D12" s="647"/>
      <c r="E12" s="316"/>
      <c r="F12" s="175"/>
      <c r="G12" s="338"/>
      <c r="H12" s="316"/>
      <c r="I12" s="316"/>
      <c r="J12" s="316"/>
      <c r="K12" s="316"/>
    </row>
    <row r="13" spans="2:11" ht="16.5" customHeight="1">
      <c r="B13" s="5"/>
      <c r="C13" s="6" t="s">
        <v>190</v>
      </c>
      <c r="D13" s="176"/>
      <c r="F13" s="175"/>
      <c r="G13" s="338"/>
      <c r="I13" s="230"/>
      <c r="J13" s="230"/>
    </row>
    <row r="14" spans="2:11" ht="16.5" customHeight="1">
      <c r="B14" s="5"/>
      <c r="C14" s="6" t="s">
        <v>190</v>
      </c>
      <c r="D14" s="177"/>
      <c r="F14" s="175"/>
      <c r="G14" s="338"/>
      <c r="I14" s="230"/>
      <c r="J14" s="230"/>
    </row>
    <row r="15" spans="2:11" ht="40.5" customHeight="1" thickBot="1">
      <c r="B15" s="1" t="s">
        <v>64</v>
      </c>
    </row>
    <row r="16" spans="2:11" ht="20.25" customHeight="1">
      <c r="B16" s="456" t="s">
        <v>183</v>
      </c>
      <c r="C16" s="457"/>
      <c r="D16" s="458"/>
      <c r="E16" s="458"/>
      <c r="F16" s="458"/>
      <c r="G16" s="458"/>
      <c r="H16" s="458"/>
      <c r="I16" s="458"/>
      <c r="J16" s="458"/>
      <c r="K16" s="459"/>
    </row>
    <row r="17" spans="2:11" ht="6" customHeight="1">
      <c r="B17" s="845"/>
      <c r="C17" s="752"/>
      <c r="D17" s="752"/>
      <c r="E17" s="752"/>
      <c r="F17" s="752"/>
      <c r="G17" s="752"/>
      <c r="H17" s="752"/>
      <c r="I17" s="752"/>
      <c r="J17" s="752"/>
      <c r="K17" s="846"/>
    </row>
    <row r="18" spans="2:11" ht="16.5" customHeight="1">
      <c r="B18" s="843" t="s">
        <v>181</v>
      </c>
      <c r="C18" s="844"/>
      <c r="D18" s="844"/>
      <c r="E18" s="460"/>
      <c r="F18" s="486">
        <v>0</v>
      </c>
      <c r="G18" s="461"/>
      <c r="H18" s="462"/>
      <c r="I18" s="462"/>
      <c r="J18" s="462" t="s">
        <v>180</v>
      </c>
      <c r="K18" s="463">
        <f>F18*0.25</f>
        <v>0</v>
      </c>
    </row>
    <row r="19" spans="2:11" ht="12.75" customHeight="1">
      <c r="B19" s="464"/>
      <c r="C19" s="460"/>
      <c r="D19" s="460"/>
      <c r="E19" s="460"/>
      <c r="F19" s="465"/>
      <c r="G19" s="465"/>
      <c r="H19" s="462"/>
      <c r="I19" s="462"/>
      <c r="J19" s="466"/>
      <c r="K19" s="467"/>
    </row>
    <row r="20" spans="2:11" s="8" customFormat="1" ht="27" customHeight="1" thickBot="1">
      <c r="B20" s="847" t="s">
        <v>184</v>
      </c>
      <c r="C20" s="848"/>
      <c r="D20" s="848"/>
      <c r="E20" s="848"/>
      <c r="F20" s="848"/>
      <c r="G20" s="848"/>
      <c r="H20" s="848"/>
      <c r="I20" s="848"/>
      <c r="J20" s="848"/>
      <c r="K20" s="849"/>
    </row>
    <row r="21" spans="2:11" ht="31.5" customHeight="1" thickBot="1">
      <c r="B21" s="842" t="s">
        <v>182</v>
      </c>
      <c r="C21" s="841"/>
      <c r="D21" s="839" t="s">
        <v>3</v>
      </c>
      <c r="E21" s="840"/>
      <c r="F21" s="841"/>
      <c r="G21" s="468" t="s">
        <v>0</v>
      </c>
      <c r="H21" s="839" t="s">
        <v>57</v>
      </c>
      <c r="I21" s="840"/>
      <c r="J21" s="840"/>
      <c r="K21" s="857"/>
    </row>
    <row r="22" spans="2:11" ht="18.75" customHeight="1">
      <c r="B22" s="830"/>
      <c r="C22" s="831"/>
      <c r="D22" s="820">
        <v>0</v>
      </c>
      <c r="E22" s="821"/>
      <c r="F22" s="822"/>
      <c r="G22" s="469" t="e">
        <f>D22/F18</f>
        <v>#DIV/0!</v>
      </c>
      <c r="H22" s="864"/>
      <c r="I22" s="865"/>
      <c r="J22" s="865"/>
      <c r="K22" s="866"/>
    </row>
    <row r="23" spans="2:11" ht="18.75" customHeight="1">
      <c r="B23" s="826"/>
      <c r="C23" s="827"/>
      <c r="D23" s="823">
        <v>0</v>
      </c>
      <c r="E23" s="824"/>
      <c r="F23" s="825"/>
      <c r="G23" s="470" t="e">
        <f>D23/F18</f>
        <v>#DIV/0!</v>
      </c>
      <c r="H23" s="861"/>
      <c r="I23" s="862"/>
      <c r="J23" s="862"/>
      <c r="K23" s="863"/>
    </row>
    <row r="24" spans="2:11" ht="18.75" customHeight="1">
      <c r="B24" s="826"/>
      <c r="C24" s="827"/>
      <c r="D24" s="823">
        <v>0</v>
      </c>
      <c r="E24" s="824"/>
      <c r="F24" s="825"/>
      <c r="G24" s="470" t="e">
        <f>D24/F18</f>
        <v>#DIV/0!</v>
      </c>
      <c r="H24" s="861"/>
      <c r="I24" s="862"/>
      <c r="J24" s="862"/>
      <c r="K24" s="863"/>
    </row>
    <row r="25" spans="2:11" ht="18.75" customHeight="1">
      <c r="B25" s="826"/>
      <c r="C25" s="827"/>
      <c r="D25" s="823">
        <v>0</v>
      </c>
      <c r="E25" s="824"/>
      <c r="F25" s="825"/>
      <c r="G25" s="471" t="e">
        <f>D25/F18</f>
        <v>#DIV/0!</v>
      </c>
      <c r="H25" s="861"/>
      <c r="I25" s="862"/>
      <c r="J25" s="862"/>
      <c r="K25" s="863"/>
    </row>
    <row r="26" spans="2:11" ht="19.5" customHeight="1">
      <c r="B26" s="826"/>
      <c r="C26" s="827"/>
      <c r="D26" s="823">
        <v>0</v>
      </c>
      <c r="E26" s="824"/>
      <c r="F26" s="825"/>
      <c r="G26" s="471" t="e">
        <f>D26/F18</f>
        <v>#DIV/0!</v>
      </c>
      <c r="H26" s="861"/>
      <c r="I26" s="862"/>
      <c r="J26" s="862"/>
      <c r="K26" s="863"/>
    </row>
    <row r="27" spans="2:11" ht="23.25" customHeight="1" thickBot="1">
      <c r="B27" s="837"/>
      <c r="C27" s="838"/>
      <c r="D27" s="850">
        <v>0</v>
      </c>
      <c r="E27" s="851"/>
      <c r="F27" s="852"/>
      <c r="G27" s="472" t="e">
        <f>D27/F18</f>
        <v>#DIV/0!</v>
      </c>
      <c r="H27" s="858"/>
      <c r="I27" s="859"/>
      <c r="J27" s="859"/>
      <c r="K27" s="860"/>
    </row>
    <row r="28" spans="2:11" ht="18.75" customHeight="1" thickBot="1">
      <c r="B28" s="473"/>
      <c r="C28" s="474" t="s">
        <v>1</v>
      </c>
      <c r="D28" s="833">
        <f>SUM(D22:F27)</f>
        <v>0</v>
      </c>
      <c r="E28" s="834"/>
      <c r="F28" s="835"/>
      <c r="G28" s="475" t="e">
        <f>SUM(G22:G27)</f>
        <v>#DIV/0!</v>
      </c>
      <c r="H28" s="215"/>
      <c r="I28" s="215"/>
      <c r="J28" s="215"/>
      <c r="K28" s="215"/>
    </row>
    <row r="29" spans="2:11" ht="8.25" customHeight="1">
      <c r="B29" s="214"/>
      <c r="C29" s="466"/>
      <c r="D29" s="214"/>
      <c r="E29" s="214"/>
      <c r="F29" s="476"/>
      <c r="G29" s="476"/>
      <c r="H29" s="214"/>
      <c r="I29" s="214"/>
      <c r="J29" s="214"/>
      <c r="K29" s="214"/>
    </row>
    <row r="30" spans="2:11" s="8" customFormat="1" ht="22.5" customHeight="1" thickBot="1">
      <c r="B30" s="477" t="s">
        <v>187</v>
      </c>
      <c r="C30" s="478"/>
      <c r="D30" s="479"/>
      <c r="E30" s="479"/>
      <c r="F30" s="480"/>
      <c r="G30" s="480"/>
      <c r="H30" s="481"/>
      <c r="I30" s="482"/>
      <c r="J30" s="482"/>
      <c r="K30" s="482"/>
    </row>
    <row r="31" spans="2:11" ht="36.75" customHeight="1" thickBot="1">
      <c r="B31" s="832" t="s">
        <v>5</v>
      </c>
      <c r="C31" s="805"/>
      <c r="D31" s="803" t="s">
        <v>4</v>
      </c>
      <c r="E31" s="804"/>
      <c r="F31" s="805"/>
      <c r="G31" s="483" t="s">
        <v>234</v>
      </c>
      <c r="H31" s="842" t="s">
        <v>57</v>
      </c>
      <c r="I31" s="840"/>
      <c r="J31" s="840"/>
      <c r="K31" s="857"/>
    </row>
    <row r="32" spans="2:11" ht="20.25" customHeight="1">
      <c r="B32" s="830"/>
      <c r="C32" s="831"/>
      <c r="D32" s="815">
        <v>0</v>
      </c>
      <c r="E32" s="816"/>
      <c r="F32" s="817"/>
      <c r="G32" s="489"/>
      <c r="H32" s="867"/>
      <c r="I32" s="868"/>
      <c r="J32" s="868"/>
      <c r="K32" s="869"/>
    </row>
    <row r="33" spans="2:11" ht="20.25" customHeight="1">
      <c r="B33" s="826"/>
      <c r="C33" s="827"/>
      <c r="D33" s="806">
        <v>0</v>
      </c>
      <c r="E33" s="807"/>
      <c r="F33" s="808"/>
      <c r="G33" s="490"/>
      <c r="H33" s="809"/>
      <c r="I33" s="810"/>
      <c r="J33" s="810"/>
      <c r="K33" s="811"/>
    </row>
    <row r="34" spans="2:11" ht="20.25" customHeight="1">
      <c r="B34" s="826"/>
      <c r="C34" s="827"/>
      <c r="D34" s="806">
        <v>0</v>
      </c>
      <c r="E34" s="807"/>
      <c r="F34" s="808"/>
      <c r="G34" s="491"/>
      <c r="H34" s="809"/>
      <c r="I34" s="810"/>
      <c r="J34" s="810"/>
      <c r="K34" s="811"/>
    </row>
    <row r="35" spans="2:11" ht="20.25" customHeight="1">
      <c r="B35" s="826"/>
      <c r="C35" s="827"/>
      <c r="D35" s="806">
        <v>0</v>
      </c>
      <c r="E35" s="807"/>
      <c r="F35" s="808"/>
      <c r="G35" s="491"/>
      <c r="H35" s="809"/>
      <c r="I35" s="810"/>
      <c r="J35" s="810"/>
      <c r="K35" s="811"/>
    </row>
    <row r="36" spans="2:11" ht="20.25" customHeight="1">
      <c r="B36" s="826"/>
      <c r="C36" s="827"/>
      <c r="D36" s="806">
        <v>0</v>
      </c>
      <c r="E36" s="807"/>
      <c r="F36" s="808"/>
      <c r="G36" s="491"/>
      <c r="H36" s="809"/>
      <c r="I36" s="810"/>
      <c r="J36" s="810"/>
      <c r="K36" s="811"/>
    </row>
    <row r="37" spans="2:11" ht="20.25" customHeight="1">
      <c r="B37" s="828"/>
      <c r="C37" s="829"/>
      <c r="D37" s="806">
        <v>0</v>
      </c>
      <c r="E37" s="807"/>
      <c r="F37" s="808"/>
      <c r="G37" s="491"/>
      <c r="H37" s="809"/>
      <c r="I37" s="810"/>
      <c r="J37" s="810"/>
      <c r="K37" s="811"/>
    </row>
    <row r="38" spans="2:11" s="3" customFormat="1" ht="20.25" customHeight="1">
      <c r="B38" s="826"/>
      <c r="C38" s="827"/>
      <c r="D38" s="806">
        <v>0</v>
      </c>
      <c r="E38" s="807"/>
      <c r="F38" s="808"/>
      <c r="G38" s="492" t="s">
        <v>64</v>
      </c>
      <c r="H38" s="809"/>
      <c r="I38" s="810"/>
      <c r="J38" s="810"/>
      <c r="K38" s="811"/>
    </row>
    <row r="39" spans="2:11" ht="20.25" customHeight="1" thickBot="1">
      <c r="B39" s="487"/>
      <c r="C39" s="488"/>
      <c r="D39" s="812">
        <v>0</v>
      </c>
      <c r="E39" s="813"/>
      <c r="F39" s="814"/>
      <c r="G39" s="493" t="s">
        <v>64</v>
      </c>
      <c r="H39" s="853"/>
      <c r="I39" s="854"/>
      <c r="J39" s="854"/>
      <c r="K39" s="855"/>
    </row>
    <row r="40" spans="2:11" ht="24" customHeight="1" thickBot="1">
      <c r="B40" s="818" t="s">
        <v>6</v>
      </c>
      <c r="C40" s="819"/>
      <c r="D40" s="799">
        <f>SUM(D32:F39)</f>
        <v>0</v>
      </c>
      <c r="E40" s="800"/>
      <c r="F40" s="801"/>
      <c r="G40" s="484" t="s">
        <v>64</v>
      </c>
      <c r="H40" s="484"/>
      <c r="I40" s="484"/>
      <c r="J40" s="484"/>
      <c r="K40" s="484"/>
    </row>
    <row r="41" spans="2:11" ht="31.5" customHeight="1">
      <c r="B41" s="485" t="s">
        <v>236</v>
      </c>
      <c r="C41" s="466"/>
      <c r="D41" s="214"/>
      <c r="E41" s="214"/>
      <c r="F41" s="1" t="s">
        <v>64</v>
      </c>
      <c r="H41" s="214"/>
      <c r="I41" s="214"/>
      <c r="J41" s="214"/>
      <c r="K41" s="214"/>
    </row>
    <row r="42" spans="2:11" ht="16.5" customHeight="1">
      <c r="B42" s="215" t="s">
        <v>411</v>
      </c>
      <c r="C42" s="466"/>
      <c r="D42" s="214"/>
      <c r="E42" s="214"/>
      <c r="H42" s="214"/>
      <c r="I42" s="214"/>
      <c r="J42" s="214"/>
      <c r="K42" s="214"/>
    </row>
    <row r="43" spans="2:11" ht="17.25" customHeight="1">
      <c r="B43" s="802"/>
      <c r="C43" s="802"/>
      <c r="D43" s="802"/>
      <c r="E43" s="802"/>
      <c r="F43" s="802"/>
      <c r="G43" s="802"/>
      <c r="H43" s="802"/>
      <c r="I43" s="802"/>
      <c r="J43" s="802"/>
      <c r="K43" s="802"/>
    </row>
    <row r="44" spans="2:11" ht="17.25" customHeight="1">
      <c r="B44" s="670"/>
      <c r="C44" s="670"/>
      <c r="D44" s="670"/>
      <c r="E44" s="670"/>
      <c r="F44" s="670"/>
      <c r="G44" s="670"/>
      <c r="H44" s="670"/>
      <c r="I44" s="670"/>
      <c r="J44" s="670"/>
      <c r="K44" s="670"/>
    </row>
    <row r="45" spans="2:11" ht="28.5" customHeight="1"/>
  </sheetData>
  <sheetProtection algorithmName="SHA-512" hashValue="fbG78IdaDLn9MHqTJCFMabQdU/hM0QXJYXqdCywb4ynZCMqrny/ftprwtYQHtbLHWf6gzxwIjzOU6+I1j1kvFg==" saltValue="U3aR9ROKVt/Pb8KoK3WOHA==" spinCount="100000" sheet="1" selectLockedCells="1"/>
  <mergeCells count="58">
    <mergeCell ref="H38:K38"/>
    <mergeCell ref="H39:K39"/>
    <mergeCell ref="H2:K3"/>
    <mergeCell ref="H4:K4"/>
    <mergeCell ref="H21:K21"/>
    <mergeCell ref="H27:K27"/>
    <mergeCell ref="H25:K25"/>
    <mergeCell ref="H26:K26"/>
    <mergeCell ref="H22:K22"/>
    <mergeCell ref="H23:K23"/>
    <mergeCell ref="H24:K24"/>
    <mergeCell ref="H32:K32"/>
    <mergeCell ref="H31:K31"/>
    <mergeCell ref="H34:K34"/>
    <mergeCell ref="C4:F4"/>
    <mergeCell ref="B26:C26"/>
    <mergeCell ref="B27:C27"/>
    <mergeCell ref="D21:F21"/>
    <mergeCell ref="B21:C21"/>
    <mergeCell ref="B18:D18"/>
    <mergeCell ref="B17:K17"/>
    <mergeCell ref="B20:K20"/>
    <mergeCell ref="B22:C22"/>
    <mergeCell ref="B23:C23"/>
    <mergeCell ref="D27:F27"/>
    <mergeCell ref="B24:C24"/>
    <mergeCell ref="B40:C40"/>
    <mergeCell ref="D22:F22"/>
    <mergeCell ref="D23:F23"/>
    <mergeCell ref="D24:F24"/>
    <mergeCell ref="D25:F25"/>
    <mergeCell ref="D26:F26"/>
    <mergeCell ref="B25:C25"/>
    <mergeCell ref="B37:C37"/>
    <mergeCell ref="B38:C38"/>
    <mergeCell ref="B32:C32"/>
    <mergeCell ref="B33:C33"/>
    <mergeCell ref="B35:C35"/>
    <mergeCell ref="B36:C36"/>
    <mergeCell ref="B34:C34"/>
    <mergeCell ref="B31:C31"/>
    <mergeCell ref="D28:F28"/>
    <mergeCell ref="D40:F40"/>
    <mergeCell ref="B43:K43"/>
    <mergeCell ref="B44:K44"/>
    <mergeCell ref="D31:F31"/>
    <mergeCell ref="D34:F34"/>
    <mergeCell ref="D35:F35"/>
    <mergeCell ref="D37:F37"/>
    <mergeCell ref="H33:K33"/>
    <mergeCell ref="D39:F39"/>
    <mergeCell ref="D36:F36"/>
    <mergeCell ref="D32:F32"/>
    <mergeCell ref="D33:F33"/>
    <mergeCell ref="H35:K35"/>
    <mergeCell ref="H36:K36"/>
    <mergeCell ref="H37:K37"/>
    <mergeCell ref="D38:F38"/>
  </mergeCells>
  <phoneticPr fontId="0" type="noConversion"/>
  <printOptions horizontalCentered="1" verticalCentered="1"/>
  <pageMargins left="0.45" right="0.44" top="0.25" bottom="0.75" header="0" footer="0.5"/>
  <pageSetup scale="81" orientation="portrait" verticalDpi="4294967292" r:id="rId1"/>
  <headerFooter alignWithMargins="0">
    <oddFooter>&amp;R&amp;"Arial Narrow,Regular"&amp;11Page  12</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I39"/>
  <sheetViews>
    <sheetView showGridLines="0" zoomScaleNormal="100" workbookViewId="0">
      <selection activeCell="C7" sqref="C7"/>
    </sheetView>
  </sheetViews>
  <sheetFormatPr defaultColWidth="9.140625" defaultRowHeight="16.5"/>
  <cols>
    <col min="1" max="1" width="3" style="1" customWidth="1"/>
    <col min="2" max="2" width="4.7109375" style="1" customWidth="1"/>
    <col min="3" max="3" width="38.85546875" style="1" customWidth="1"/>
    <col min="4" max="4" width="17.7109375" style="1" customWidth="1"/>
    <col min="5" max="5" width="9.140625" style="1"/>
    <col min="6" max="6" width="4.7109375" style="1" customWidth="1"/>
    <col min="7" max="7" width="34.7109375" style="1" customWidth="1"/>
    <col min="8" max="8" width="17.7109375" style="1" customWidth="1"/>
    <col min="9" max="16384" width="9.140625" style="1"/>
  </cols>
  <sheetData>
    <row r="1" spans="2:9" ht="50.25" customHeight="1"/>
    <row r="2" spans="2:9">
      <c r="B2" s="870" t="s">
        <v>550</v>
      </c>
      <c r="C2" s="870"/>
      <c r="D2" s="870"/>
      <c r="E2" s="870"/>
      <c r="F2" s="870"/>
      <c r="G2" s="870"/>
      <c r="H2" s="870"/>
      <c r="I2" s="41"/>
    </row>
    <row r="3" spans="2:9" ht="12.75" customHeight="1">
      <c r="B3" s="871" t="s">
        <v>508</v>
      </c>
      <c r="C3" s="871"/>
      <c r="D3" s="871"/>
      <c r="E3" s="871"/>
      <c r="F3" s="871"/>
      <c r="G3" s="871"/>
      <c r="H3" s="871"/>
      <c r="I3" s="41"/>
    </row>
    <row r="4" spans="2:9" ht="17.25" thickBot="1">
      <c r="B4" s="61"/>
      <c r="C4" s="61"/>
      <c r="D4" s="61"/>
      <c r="E4" s="41"/>
      <c r="F4" s="61"/>
      <c r="G4" s="61"/>
      <c r="H4" s="61"/>
      <c r="I4" s="41"/>
    </row>
    <row r="5" spans="2:9" ht="17.25" thickBot="1">
      <c r="B5" s="494" t="s">
        <v>239</v>
      </c>
      <c r="C5" s="494" t="s">
        <v>348</v>
      </c>
      <c r="D5" s="494"/>
      <c r="E5" s="41"/>
      <c r="F5" s="494" t="s">
        <v>254</v>
      </c>
      <c r="G5" s="494" t="s">
        <v>349</v>
      </c>
      <c r="H5" s="494"/>
      <c r="I5" s="41"/>
    </row>
    <row r="6" spans="2:9">
      <c r="B6" s="99"/>
      <c r="C6" s="113" t="s">
        <v>25</v>
      </c>
      <c r="D6" s="114" t="s">
        <v>350</v>
      </c>
      <c r="E6" s="77"/>
      <c r="F6" s="99"/>
      <c r="G6" s="105" t="s">
        <v>25</v>
      </c>
      <c r="H6" s="102" t="s">
        <v>350</v>
      </c>
      <c r="I6" s="41"/>
    </row>
    <row r="7" spans="2:9">
      <c r="B7" s="100"/>
      <c r="C7" s="497" t="s">
        <v>351</v>
      </c>
      <c r="D7" s="103">
        <v>0</v>
      </c>
      <c r="E7" s="78"/>
      <c r="F7" s="100"/>
      <c r="G7" s="501" t="s">
        <v>352</v>
      </c>
      <c r="H7" s="104">
        <v>0</v>
      </c>
      <c r="I7" s="61"/>
    </row>
    <row r="8" spans="2:9">
      <c r="B8" s="100"/>
      <c r="C8" s="498" t="s">
        <v>353</v>
      </c>
      <c r="D8" s="103">
        <v>0</v>
      </c>
      <c r="E8" s="78"/>
      <c r="F8" s="100"/>
      <c r="G8" s="501" t="s">
        <v>354</v>
      </c>
      <c r="H8" s="104">
        <v>0</v>
      </c>
      <c r="I8" s="61"/>
    </row>
    <row r="9" spans="2:9">
      <c r="B9" s="100"/>
      <c r="C9" s="497" t="s">
        <v>355</v>
      </c>
      <c r="D9" s="103">
        <v>0</v>
      </c>
      <c r="E9" s="78"/>
      <c r="F9" s="100"/>
      <c r="G9" s="501" t="s">
        <v>356</v>
      </c>
      <c r="H9" s="104">
        <v>0</v>
      </c>
      <c r="I9" s="61"/>
    </row>
    <row r="10" spans="2:9">
      <c r="B10" s="100"/>
      <c r="C10" s="498" t="s">
        <v>357</v>
      </c>
      <c r="D10" s="103">
        <v>0</v>
      </c>
      <c r="E10" s="78"/>
      <c r="F10" s="100"/>
      <c r="G10" s="501" t="s">
        <v>358</v>
      </c>
      <c r="H10" s="104">
        <v>0</v>
      </c>
      <c r="I10" s="61"/>
    </row>
    <row r="11" spans="2:9">
      <c r="B11" s="101"/>
      <c r="C11" s="497" t="s">
        <v>359</v>
      </c>
      <c r="D11" s="103">
        <v>0</v>
      </c>
      <c r="E11" s="78"/>
      <c r="F11" s="100"/>
      <c r="G11" s="501" t="s">
        <v>360</v>
      </c>
      <c r="H11" s="104">
        <v>0</v>
      </c>
      <c r="I11" s="61"/>
    </row>
    <row r="12" spans="2:9">
      <c r="B12" s="101"/>
      <c r="C12" s="497" t="s">
        <v>361</v>
      </c>
      <c r="D12" s="103">
        <v>0</v>
      </c>
      <c r="E12" s="78"/>
      <c r="F12" s="101"/>
      <c r="G12" s="501" t="s">
        <v>362</v>
      </c>
      <c r="H12" s="104">
        <v>0</v>
      </c>
      <c r="I12" s="61"/>
    </row>
    <row r="13" spans="2:9">
      <c r="B13" s="100"/>
      <c r="C13" s="497" t="s">
        <v>363</v>
      </c>
      <c r="D13" s="103">
        <v>0</v>
      </c>
      <c r="E13" s="78"/>
      <c r="F13" s="101"/>
      <c r="G13" s="501" t="s">
        <v>364</v>
      </c>
      <c r="H13" s="104">
        <v>0</v>
      </c>
      <c r="I13" s="61"/>
    </row>
    <row r="14" spans="2:9">
      <c r="B14" s="101"/>
      <c r="C14" s="497" t="s">
        <v>365</v>
      </c>
      <c r="D14" s="103">
        <v>0</v>
      </c>
      <c r="E14" s="78"/>
      <c r="F14" s="100"/>
      <c r="G14" s="501" t="s">
        <v>366</v>
      </c>
      <c r="H14" s="104">
        <v>0</v>
      </c>
      <c r="I14" s="61"/>
    </row>
    <row r="15" spans="2:9">
      <c r="B15" s="100"/>
      <c r="C15" s="497" t="s">
        <v>367</v>
      </c>
      <c r="D15" s="103">
        <v>0</v>
      </c>
      <c r="E15" s="78"/>
      <c r="F15" s="101"/>
      <c r="G15" s="501" t="s">
        <v>368</v>
      </c>
      <c r="H15" s="104">
        <v>0</v>
      </c>
      <c r="I15" s="61"/>
    </row>
    <row r="16" spans="2:9">
      <c r="B16" s="100"/>
      <c r="C16" s="497" t="s">
        <v>369</v>
      </c>
      <c r="D16" s="103">
        <v>0</v>
      </c>
      <c r="E16" s="78"/>
      <c r="F16" s="100"/>
      <c r="G16" s="501" t="s">
        <v>370</v>
      </c>
      <c r="H16" s="104">
        <v>0</v>
      </c>
      <c r="I16" s="61"/>
    </row>
    <row r="17" spans="2:9" ht="16.5" customHeight="1" thickBot="1">
      <c r="B17" s="101"/>
      <c r="C17" s="497" t="s">
        <v>371</v>
      </c>
      <c r="D17" s="103">
        <v>0</v>
      </c>
      <c r="E17" s="78"/>
      <c r="F17" s="100"/>
      <c r="G17" s="502" t="s">
        <v>372</v>
      </c>
      <c r="H17" s="106">
        <v>0</v>
      </c>
      <c r="I17" s="61"/>
    </row>
    <row r="18" spans="2:9" ht="17.25" thickBot="1">
      <c r="B18" s="101"/>
      <c r="C18" s="497" t="s">
        <v>373</v>
      </c>
      <c r="D18" s="103">
        <v>0</v>
      </c>
      <c r="E18" s="78"/>
      <c r="F18" s="170"/>
      <c r="G18" s="172" t="s">
        <v>699</v>
      </c>
      <c r="H18" s="166">
        <f>SUM(H7:H17)</f>
        <v>0</v>
      </c>
      <c r="I18" s="61"/>
    </row>
    <row r="19" spans="2:9" ht="17.25" thickBot="1">
      <c r="B19" s="101"/>
      <c r="C19" s="497" t="s">
        <v>374</v>
      </c>
      <c r="D19" s="103">
        <v>0</v>
      </c>
      <c r="E19" s="78"/>
      <c r="F19" s="61"/>
      <c r="G19" s="61"/>
      <c r="H19" s="79"/>
      <c r="I19" s="61"/>
    </row>
    <row r="20" spans="2:9" ht="17.25" thickBot="1">
      <c r="B20" s="101"/>
      <c r="C20" s="499" t="s">
        <v>375</v>
      </c>
      <c r="D20" s="500">
        <v>0</v>
      </c>
      <c r="E20" s="78"/>
      <c r="F20" s="494" t="s">
        <v>256</v>
      </c>
      <c r="G20" s="494" t="s">
        <v>376</v>
      </c>
      <c r="H20" s="494"/>
      <c r="I20" s="61"/>
    </row>
    <row r="21" spans="2:9" ht="17.25" thickBot="1">
      <c r="B21" s="170"/>
      <c r="C21" s="171" t="s">
        <v>620</v>
      </c>
      <c r="D21" s="165">
        <f>SUM(D7:D20)</f>
        <v>0</v>
      </c>
      <c r="E21" s="78"/>
      <c r="F21" s="107"/>
      <c r="G21" s="504" t="s">
        <v>552</v>
      </c>
      <c r="H21" s="108">
        <v>0</v>
      </c>
      <c r="I21" s="61"/>
    </row>
    <row r="22" spans="2:9" ht="17.25" thickBot="1">
      <c r="B22" s="61"/>
      <c r="C22" s="61"/>
      <c r="D22" s="80"/>
      <c r="E22" s="78"/>
      <c r="F22" s="100"/>
      <c r="G22" s="497" t="s">
        <v>551</v>
      </c>
      <c r="H22" s="103">
        <v>0</v>
      </c>
      <c r="I22" s="61"/>
    </row>
    <row r="23" spans="2:9" ht="17.25" thickBot="1">
      <c r="B23" s="494" t="s">
        <v>252</v>
      </c>
      <c r="C23" s="495" t="s">
        <v>377</v>
      </c>
      <c r="D23" s="494"/>
      <c r="E23" s="78"/>
      <c r="F23" s="100"/>
      <c r="G23" s="497" t="s">
        <v>378</v>
      </c>
      <c r="H23" s="103">
        <v>0</v>
      </c>
      <c r="I23" s="61"/>
    </row>
    <row r="24" spans="2:9">
      <c r="B24" s="101"/>
      <c r="C24" s="503" t="s">
        <v>379</v>
      </c>
      <c r="D24" s="110">
        <v>0</v>
      </c>
      <c r="E24" s="78"/>
      <c r="F24" s="100"/>
      <c r="G24" s="497" t="s">
        <v>380</v>
      </c>
      <c r="H24" s="103">
        <v>0</v>
      </c>
      <c r="I24" s="61"/>
    </row>
    <row r="25" spans="2:9">
      <c r="B25" s="101"/>
      <c r="C25" s="501" t="s">
        <v>381</v>
      </c>
      <c r="D25" s="111">
        <v>0</v>
      </c>
      <c r="E25" s="78"/>
      <c r="F25" s="100"/>
      <c r="G25" s="497" t="s">
        <v>382</v>
      </c>
      <c r="H25" s="103">
        <v>0</v>
      </c>
      <c r="I25" s="61"/>
    </row>
    <row r="26" spans="2:9">
      <c r="B26" s="101"/>
      <c r="C26" s="501" t="s">
        <v>383</v>
      </c>
      <c r="D26" s="111">
        <v>0</v>
      </c>
      <c r="E26" s="78"/>
      <c r="F26" s="100"/>
      <c r="G26" s="497" t="s">
        <v>384</v>
      </c>
      <c r="H26" s="103">
        <v>0</v>
      </c>
      <c r="I26" s="61"/>
    </row>
    <row r="27" spans="2:9">
      <c r="B27" s="101"/>
      <c r="C27" s="501" t="s">
        <v>385</v>
      </c>
      <c r="D27" s="111">
        <v>0</v>
      </c>
      <c r="E27" s="78"/>
      <c r="F27" s="100"/>
      <c r="G27" s="497" t="s">
        <v>386</v>
      </c>
      <c r="H27" s="103">
        <v>0</v>
      </c>
      <c r="I27" s="61"/>
    </row>
    <row r="28" spans="2:9" ht="17.25" thickBot="1">
      <c r="B28" s="101"/>
      <c r="C28" s="502" t="s">
        <v>387</v>
      </c>
      <c r="D28" s="112">
        <v>0</v>
      </c>
      <c r="E28" s="78"/>
      <c r="F28" s="100"/>
      <c r="G28" s="505" t="s">
        <v>388</v>
      </c>
      <c r="H28" s="109">
        <v>0</v>
      </c>
      <c r="I28" s="61"/>
    </row>
    <row r="29" spans="2:9" ht="17.25" thickBot="1">
      <c r="B29" s="173"/>
      <c r="C29" s="172" t="s">
        <v>621</v>
      </c>
      <c r="D29" s="166">
        <f>SUM(D24:D28)</f>
        <v>0</v>
      </c>
      <c r="E29" s="78"/>
      <c r="F29" s="170"/>
      <c r="G29" s="172" t="s">
        <v>622</v>
      </c>
      <c r="H29" s="166">
        <f>SUM(H21:H28)</f>
        <v>0</v>
      </c>
      <c r="I29" s="61"/>
    </row>
    <row r="30" spans="2:9" ht="17.25" thickBot="1">
      <c r="B30" s="61"/>
      <c r="C30" s="61"/>
      <c r="D30" s="78"/>
      <c r="E30" s="78"/>
      <c r="F30" s="61"/>
      <c r="G30" s="61"/>
      <c r="H30" s="61"/>
      <c r="I30" s="61"/>
    </row>
    <row r="31" spans="2:9" ht="17.25" thickBot="1">
      <c r="B31" s="115" t="s">
        <v>261</v>
      </c>
      <c r="C31" s="116" t="s">
        <v>389</v>
      </c>
      <c r="D31" s="116"/>
      <c r="E31" s="116"/>
      <c r="F31" s="116"/>
      <c r="G31" s="116"/>
      <c r="H31" s="166">
        <f>D21+D29+H18+H29</f>
        <v>0</v>
      </c>
      <c r="I31" s="61"/>
    </row>
    <row r="32" spans="2:9" ht="17.25" thickBot="1">
      <c r="B32" s="59"/>
      <c r="C32" s="61"/>
      <c r="D32" s="61"/>
      <c r="E32" s="61"/>
      <c r="F32" s="61"/>
      <c r="G32" s="65"/>
      <c r="H32" s="78"/>
      <c r="I32" s="61"/>
    </row>
    <row r="33" spans="2:9" ht="17.25" thickBot="1">
      <c r="B33" s="115" t="s">
        <v>390</v>
      </c>
      <c r="C33" s="116" t="s">
        <v>422</v>
      </c>
      <c r="D33" s="116"/>
      <c r="E33" s="116"/>
      <c r="F33" s="116"/>
      <c r="G33" s="116"/>
      <c r="H33" s="506">
        <v>0</v>
      </c>
      <c r="I33" s="61"/>
    </row>
    <row r="34" spans="2:9" ht="17.25" thickBot="1">
      <c r="B34" s="59"/>
      <c r="C34" s="61"/>
      <c r="D34" s="61"/>
      <c r="E34" s="61"/>
      <c r="F34" s="61"/>
      <c r="G34" s="61"/>
      <c r="H34" s="61"/>
      <c r="I34" s="61"/>
    </row>
    <row r="35" spans="2:9" s="54" customFormat="1" ht="17.25" thickBot="1">
      <c r="B35" s="115" t="s">
        <v>418</v>
      </c>
      <c r="C35" s="116" t="s">
        <v>423</v>
      </c>
      <c r="D35" s="116"/>
      <c r="E35" s="116"/>
      <c r="F35" s="116"/>
      <c r="G35" s="116"/>
      <c r="H35" s="166">
        <f>H31+H33</f>
        <v>0</v>
      </c>
      <c r="I35" s="496"/>
    </row>
    <row r="36" spans="2:9" ht="17.25" thickBot="1">
      <c r="B36" s="59"/>
      <c r="C36" s="41"/>
      <c r="D36" s="41"/>
      <c r="E36" s="41"/>
      <c r="F36" s="41"/>
      <c r="G36" s="41"/>
      <c r="H36" s="41"/>
      <c r="I36" s="41"/>
    </row>
    <row r="37" spans="2:9" ht="17.25" thickBot="1">
      <c r="B37" s="115" t="s">
        <v>419</v>
      </c>
      <c r="C37" s="116" t="s">
        <v>424</v>
      </c>
      <c r="D37" s="116"/>
      <c r="E37" s="116"/>
      <c r="F37" s="116"/>
      <c r="G37" s="116"/>
      <c r="H37" s="166" t="e">
        <f>H35/'6'!I11</f>
        <v>#DIV/0!</v>
      </c>
    </row>
    <row r="38" spans="2:9" ht="17.25" thickBot="1">
      <c r="B38" s="39"/>
    </row>
    <row r="39" spans="2:9" ht="17.25" thickBot="1">
      <c r="B39" s="115" t="s">
        <v>420</v>
      </c>
      <c r="C39" s="116" t="s">
        <v>425</v>
      </c>
      <c r="D39" s="116"/>
      <c r="E39" s="116"/>
      <c r="F39" s="116"/>
      <c r="G39" s="116"/>
      <c r="H39" s="166" t="e">
        <f>H33/'6'!I11</f>
        <v>#DIV/0!</v>
      </c>
    </row>
  </sheetData>
  <sheetProtection algorithmName="SHA-512" hashValue="4DhnIez+vA6J2EiIn66yo8rFUXv2fsKVL+FE0605vMiSLt4CyOASL/ZPqXdO3CPvOZxwdMZ/AqApC0iJLddOHw==" saltValue="xLTC7XQeAo4jq7kyuBwS+g==" spinCount="100000" sheet="1" selectLockedCells="1"/>
  <mergeCells count="2">
    <mergeCell ref="B2:H2"/>
    <mergeCell ref="B3:H3"/>
  </mergeCells>
  <printOptions horizontalCentered="1"/>
  <pageMargins left="0.45" right="0.44" top="0" bottom="0.9" header="0" footer="0.5"/>
  <pageSetup scale="75" orientation="portrait" r:id="rId1"/>
  <headerFooter alignWithMargins="0">
    <oddFooter>&amp;R&amp;"Arial Narrow,Regular"&amp;11Page 13</oddFooter>
  </headerFooter>
  <colBreaks count="1" manualBreakCount="1">
    <brk id="8" max="1048575"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O37"/>
  <sheetViews>
    <sheetView showGridLines="0" showRuler="0" topLeftCell="A10" zoomScaleNormal="100" workbookViewId="0">
      <selection activeCell="B26" sqref="B26:C26"/>
    </sheetView>
  </sheetViews>
  <sheetFormatPr defaultColWidth="9.140625" defaultRowHeight="16.5"/>
  <cols>
    <col min="1" max="1" width="4.140625" style="1" customWidth="1"/>
    <col min="2" max="2" width="3.140625" style="1" customWidth="1"/>
    <col min="3" max="3" width="15.42578125" style="1" customWidth="1"/>
    <col min="4" max="4" width="1.5703125" style="1" customWidth="1"/>
    <col min="5" max="5" width="22" style="1" customWidth="1"/>
    <col min="6" max="6" width="1.5703125" style="1" customWidth="1"/>
    <col min="7" max="7" width="16" style="1" customWidth="1"/>
    <col min="8" max="8" width="1.85546875" style="1" customWidth="1"/>
    <col min="9" max="9" width="11" style="1" customWidth="1"/>
    <col min="10" max="10" width="1.7109375" style="1" customWidth="1"/>
    <col min="11" max="11" width="17" style="1" customWidth="1"/>
    <col min="12" max="12" width="1.85546875" style="1" customWidth="1"/>
    <col min="13" max="13" width="17.5703125" style="1" customWidth="1"/>
    <col min="14" max="14" width="1.28515625" style="1" customWidth="1"/>
    <col min="15" max="15" width="19.42578125" style="1" customWidth="1"/>
    <col min="16" max="16" width="15.85546875" style="1" customWidth="1"/>
    <col min="17" max="17" width="19.85546875" style="1" customWidth="1"/>
    <col min="18" max="18" width="29.42578125" style="1" customWidth="1"/>
    <col min="19" max="16384" width="9.140625" style="1"/>
  </cols>
  <sheetData>
    <row r="1" spans="2:14" ht="20.25" customHeight="1">
      <c r="B1" s="206" t="s">
        <v>177</v>
      </c>
      <c r="C1" s="507"/>
      <c r="G1" s="1" t="s">
        <v>54</v>
      </c>
    </row>
    <row r="2" spans="2:14" ht="18" customHeight="1">
      <c r="B2" s="193" t="s">
        <v>53</v>
      </c>
      <c r="G2" s="1" t="s">
        <v>410</v>
      </c>
    </row>
    <row r="3" spans="2:14" ht="12" customHeight="1" thickBot="1"/>
    <row r="4" spans="2:14" s="14" customFormat="1" ht="35.25" customHeight="1" thickBot="1">
      <c r="B4" s="872" t="s">
        <v>923</v>
      </c>
      <c r="C4" s="873"/>
      <c r="E4" s="451" t="s">
        <v>60</v>
      </c>
      <c r="G4" s="451" t="s">
        <v>55</v>
      </c>
      <c r="H4" s="508"/>
      <c r="I4" s="451" t="s">
        <v>56</v>
      </c>
      <c r="J4" s="508"/>
      <c r="K4" s="451" t="s">
        <v>398</v>
      </c>
      <c r="L4" s="301"/>
      <c r="M4" s="451" t="s">
        <v>98</v>
      </c>
      <c r="N4" s="1"/>
    </row>
    <row r="5" spans="2:14" ht="22.9" customHeight="1">
      <c r="B5" s="880" t="s">
        <v>907</v>
      </c>
      <c r="C5" s="881"/>
      <c r="E5" s="36"/>
      <c r="G5" s="37"/>
      <c r="I5" s="36"/>
      <c r="K5" s="176"/>
      <c r="L5" s="16"/>
      <c r="M5" s="97"/>
    </row>
    <row r="6" spans="2:14" ht="22.9" customHeight="1">
      <c r="B6" s="878"/>
      <c r="C6" s="879"/>
      <c r="E6" s="36"/>
      <c r="G6" s="37"/>
      <c r="I6" s="36"/>
      <c r="K6" s="177"/>
      <c r="L6" s="16"/>
      <c r="M6" s="98"/>
    </row>
    <row r="7" spans="2:14" ht="22.9" customHeight="1">
      <c r="B7" s="878"/>
      <c r="C7" s="879"/>
      <c r="E7" s="36"/>
      <c r="G7" s="37"/>
      <c r="I7" s="36"/>
      <c r="K7" s="177"/>
      <c r="L7" s="16"/>
      <c r="M7" s="98"/>
    </row>
    <row r="8" spans="2:14" ht="22.9" customHeight="1">
      <c r="B8" s="878"/>
      <c r="C8" s="879"/>
      <c r="E8" s="36"/>
      <c r="G8" s="37"/>
      <c r="I8" s="36"/>
      <c r="K8" s="130"/>
      <c r="L8" s="16"/>
      <c r="M8" s="98"/>
    </row>
    <row r="9" spans="2:14" ht="22.9" customHeight="1">
      <c r="B9" s="878"/>
      <c r="C9" s="879"/>
      <c r="E9" s="36"/>
      <c r="G9" s="37"/>
      <c r="I9" s="36"/>
      <c r="K9" s="177"/>
      <c r="L9" s="16"/>
      <c r="M9" s="98"/>
    </row>
    <row r="10" spans="2:14" ht="22.9" customHeight="1">
      <c r="B10" s="878"/>
      <c r="C10" s="879"/>
      <c r="E10" s="36"/>
      <c r="G10" s="37"/>
      <c r="I10" s="36"/>
      <c r="K10" s="177"/>
      <c r="L10" s="16"/>
      <c r="M10" s="98"/>
    </row>
    <row r="11" spans="2:14" ht="22.9" customHeight="1">
      <c r="B11" s="878"/>
      <c r="C11" s="879"/>
      <c r="E11" s="36"/>
      <c r="G11" s="37"/>
      <c r="I11" s="36"/>
      <c r="K11" s="177"/>
      <c r="L11" s="16"/>
      <c r="M11" s="98"/>
    </row>
    <row r="12" spans="2:14" ht="22.9" customHeight="1">
      <c r="B12" s="878"/>
      <c r="C12" s="879"/>
      <c r="E12" s="36"/>
      <c r="G12" s="37"/>
      <c r="I12" s="36"/>
      <c r="K12" s="177"/>
      <c r="L12" s="16"/>
      <c r="M12" s="98"/>
    </row>
    <row r="13" spans="2:14" ht="22.9" customHeight="1">
      <c r="B13" s="878"/>
      <c r="C13" s="879"/>
      <c r="E13" s="36"/>
      <c r="G13" s="37"/>
      <c r="I13" s="36"/>
      <c r="K13" s="177"/>
      <c r="L13" s="16"/>
      <c r="M13" s="98"/>
    </row>
    <row r="14" spans="2:14" ht="22.9" customHeight="1">
      <c r="B14" s="878"/>
      <c r="C14" s="879"/>
      <c r="E14" s="36"/>
      <c r="G14" s="37"/>
      <c r="I14" s="36"/>
      <c r="K14" s="177"/>
      <c r="L14" s="16"/>
      <c r="M14" s="98"/>
    </row>
    <row r="15" spans="2:14" ht="22.9" customHeight="1">
      <c r="B15" s="26"/>
      <c r="G15" s="24"/>
      <c r="M15" s="308"/>
    </row>
    <row r="16" spans="2:14">
      <c r="B16" s="26"/>
      <c r="E16" s="10" t="s">
        <v>161</v>
      </c>
      <c r="G16" s="174">
        <f>SUM(G5:G14)</f>
        <v>0</v>
      </c>
      <c r="M16" s="308"/>
    </row>
    <row r="17" spans="2:15" ht="30" customHeight="1" thickBot="1">
      <c r="B17" s="509"/>
      <c r="C17" s="187"/>
      <c r="D17" s="187"/>
      <c r="E17" s="187"/>
      <c r="F17" s="187"/>
      <c r="G17" s="187"/>
      <c r="H17" s="187"/>
      <c r="I17" s="187"/>
      <c r="J17" s="187"/>
      <c r="K17" s="187"/>
      <c r="L17" s="187"/>
      <c r="M17" s="397"/>
    </row>
    <row r="18" spans="2:15" ht="30" customHeight="1">
      <c r="B18" s="202"/>
    </row>
    <row r="19" spans="2:15" ht="21.75" customHeight="1">
      <c r="B19" s="193" t="s">
        <v>59</v>
      </c>
      <c r="G19" s="1" t="s">
        <v>391</v>
      </c>
    </row>
    <row r="20" spans="2:15" ht="11.25" customHeight="1"/>
    <row r="21" spans="2:15" ht="6" customHeight="1" thickBot="1"/>
    <row r="22" spans="2:15" ht="37.5" customHeight="1" thickBot="1">
      <c r="B22" s="872" t="s">
        <v>923</v>
      </c>
      <c r="C22" s="873"/>
      <c r="D22" s="8"/>
      <c r="E22" s="451" t="s">
        <v>60</v>
      </c>
      <c r="F22" s="633"/>
      <c r="G22" s="510" t="s">
        <v>55</v>
      </c>
      <c r="H22" s="8"/>
      <c r="I22" s="510" t="s">
        <v>56</v>
      </c>
      <c r="J22" s="8"/>
      <c r="K22" s="510" t="s">
        <v>61</v>
      </c>
      <c r="L22" s="511"/>
      <c r="M22" s="510" t="s">
        <v>62</v>
      </c>
      <c r="N22" s="49"/>
    </row>
    <row r="23" spans="2:15" ht="22.9" customHeight="1">
      <c r="B23" s="874" t="s">
        <v>664</v>
      </c>
      <c r="C23" s="875"/>
      <c r="E23" s="637"/>
      <c r="F23" s="188"/>
      <c r="G23" s="38"/>
      <c r="I23" s="36"/>
      <c r="K23" s="15"/>
      <c r="M23" s="35"/>
      <c r="N23" s="129"/>
    </row>
    <row r="24" spans="2:15" ht="22.9" customHeight="1">
      <c r="B24" s="876"/>
      <c r="C24" s="877"/>
      <c r="E24" s="233"/>
      <c r="F24" s="638"/>
      <c r="G24" s="38"/>
      <c r="I24" s="36"/>
      <c r="K24" s="15"/>
      <c r="M24" s="35"/>
      <c r="N24" s="129"/>
    </row>
    <row r="25" spans="2:15" ht="22.9" customHeight="1">
      <c r="B25" s="876"/>
      <c r="C25" s="877"/>
      <c r="E25" s="233"/>
      <c r="F25" s="638"/>
      <c r="G25" s="38"/>
      <c r="I25" s="36"/>
      <c r="K25" s="15"/>
      <c r="M25" s="35"/>
      <c r="N25" s="129"/>
    </row>
    <row r="26" spans="2:15" ht="22.9" customHeight="1">
      <c r="B26" s="876"/>
      <c r="C26" s="877"/>
      <c r="E26" s="233"/>
      <c r="F26" s="638"/>
      <c r="G26" s="38"/>
      <c r="I26" s="134"/>
      <c r="K26" s="42"/>
      <c r="M26" s="135"/>
      <c r="N26" s="129"/>
    </row>
    <row r="27" spans="2:15" ht="22.9" customHeight="1">
      <c r="B27" s="635" t="s">
        <v>752</v>
      </c>
      <c r="C27" s="189"/>
      <c r="E27" s="36"/>
      <c r="G27" s="38"/>
      <c r="I27" s="512"/>
      <c r="K27" s="39"/>
      <c r="M27" s="513"/>
      <c r="N27" s="129"/>
      <c r="O27" s="129"/>
    </row>
    <row r="28" spans="2:15" ht="22.9" customHeight="1">
      <c r="B28" s="26" t="s">
        <v>753</v>
      </c>
      <c r="G28" s="38"/>
      <c r="I28" s="512"/>
      <c r="K28" s="39"/>
      <c r="M28" s="513"/>
    </row>
    <row r="29" spans="2:15" ht="22.9" customHeight="1">
      <c r="B29" s="634" t="s">
        <v>754</v>
      </c>
      <c r="G29" s="38"/>
      <c r="I29" s="512"/>
      <c r="K29" s="39"/>
      <c r="M29" s="513"/>
    </row>
    <row r="30" spans="2:15" ht="22.9" customHeight="1">
      <c r="B30" s="634" t="s">
        <v>755</v>
      </c>
      <c r="G30" s="38"/>
      <c r="I30" s="512"/>
      <c r="K30" s="39"/>
      <c r="M30" s="513"/>
    </row>
    <row r="31" spans="2:15" ht="22.9" customHeight="1">
      <c r="B31" s="634" t="s">
        <v>757</v>
      </c>
      <c r="G31" s="38"/>
      <c r="I31" s="512"/>
      <c r="K31" s="39"/>
      <c r="M31" s="513"/>
      <c r="O31" s="591" t="s">
        <v>696</v>
      </c>
    </row>
    <row r="32" spans="2:15" ht="22.9" customHeight="1">
      <c r="B32" s="883" t="s">
        <v>756</v>
      </c>
      <c r="C32" s="703"/>
      <c r="D32" s="703"/>
      <c r="E32" s="703"/>
      <c r="G32" s="174">
        <f>G33-SUM(G23,G24,G25,G26,G27,G28,G29,G30,G31)</f>
        <v>0</v>
      </c>
      <c r="I32" s="514" t="s">
        <v>85</v>
      </c>
      <c r="M32" s="308"/>
      <c r="O32" s="591" t="e">
        <f>G32/('5'!L19*10)</f>
        <v>#DIV/0!</v>
      </c>
    </row>
    <row r="33" spans="2:13" ht="22.9" customHeight="1">
      <c r="B33" s="882" t="s">
        <v>58</v>
      </c>
      <c r="C33" s="669"/>
      <c r="D33" s="669"/>
      <c r="E33" s="669"/>
      <c r="F33" s="10"/>
      <c r="G33" s="174">
        <f>'8'!E33</f>
        <v>0</v>
      </c>
      <c r="I33" s="1" t="s">
        <v>700</v>
      </c>
      <c r="M33" s="308"/>
    </row>
    <row r="34" spans="2:13" ht="17.25" thickBot="1">
      <c r="B34" s="515"/>
      <c r="C34" s="187"/>
      <c r="D34" s="187"/>
      <c r="E34" s="187"/>
      <c r="F34" s="187"/>
      <c r="G34" s="187"/>
      <c r="H34" s="187"/>
      <c r="I34" s="187"/>
      <c r="J34" s="187"/>
      <c r="K34" s="187"/>
      <c r="L34" s="187"/>
      <c r="M34" s="397"/>
    </row>
    <row r="36" spans="2:13" ht="10.15" customHeight="1"/>
    <row r="37" spans="2:13" ht="22.9" customHeight="1">
      <c r="B37" s="31"/>
      <c r="C37" s="30"/>
      <c r="D37" s="30"/>
      <c r="E37" s="30"/>
      <c r="F37" s="30"/>
      <c r="G37" s="30"/>
      <c r="H37" s="30"/>
      <c r="I37" s="30"/>
      <c r="J37" s="30"/>
      <c r="K37" s="30"/>
      <c r="L37" s="30"/>
      <c r="M37" s="30"/>
    </row>
  </sheetData>
  <sheetProtection algorithmName="SHA-512" hashValue="yHIWhk2ZWxsauWMrMUIeyOfMQ0wY6X/zhTdWV7aZvSEFuSIjtuaN+PllfyR9MgWCDyY+Ca+dAx+9MM9YLcCzdQ==" saltValue="6rAp8CTc/UzbH1k1y8wpLg==" spinCount="100000" sheet="1" selectLockedCells="1"/>
  <sortState ref="K23:K27">
    <sortCondition ref="K23"/>
  </sortState>
  <mergeCells count="18">
    <mergeCell ref="B33:E33"/>
    <mergeCell ref="B32:E32"/>
    <mergeCell ref="B4:C4"/>
    <mergeCell ref="B23:C23"/>
    <mergeCell ref="B24:C24"/>
    <mergeCell ref="B25:C25"/>
    <mergeCell ref="B26:C26"/>
    <mergeCell ref="B10:C10"/>
    <mergeCell ref="B11:C11"/>
    <mergeCell ref="B12:C12"/>
    <mergeCell ref="B13:C13"/>
    <mergeCell ref="B14:C14"/>
    <mergeCell ref="B22:C22"/>
    <mergeCell ref="B5:C5"/>
    <mergeCell ref="B6:C6"/>
    <mergeCell ref="B7:C7"/>
    <mergeCell ref="B8:C8"/>
    <mergeCell ref="B9:C9"/>
  </mergeCells>
  <phoneticPr fontId="0" type="noConversion"/>
  <dataValidations count="1">
    <dataValidation type="list" errorStyle="warning" showInputMessage="1" showErrorMessage="1" errorTitle="SmartDox" error="The value you entered for the dropdown is not valid." sqref="B23:B25 B26">
      <formula1>SD_D_PL_FinancingType_Name</formula1>
    </dataValidation>
  </dataValidations>
  <printOptions horizontalCentered="1" verticalCentered="1" gridLinesSet="0"/>
  <pageMargins left="0.45" right="0.44" top="0.25" bottom="0.9" header="0" footer="0.5"/>
  <pageSetup scale="86" orientation="portrait" verticalDpi="4294967292" r:id="rId1"/>
  <headerFooter alignWithMargins="0">
    <oddFooter>&amp;RPage 14</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autoPageBreaks="0" fitToPage="1"/>
  </sheetPr>
  <dimension ref="B1:M28"/>
  <sheetViews>
    <sheetView showGridLines="0" showRuler="0" zoomScaleNormal="100" workbookViewId="0">
      <selection activeCell="H21" sqref="H21:I21"/>
    </sheetView>
  </sheetViews>
  <sheetFormatPr defaultColWidth="8.85546875" defaultRowHeight="16.5"/>
  <cols>
    <col min="1" max="1" width="3.85546875" style="1" customWidth="1"/>
    <col min="2" max="2" width="4.5703125" style="1" customWidth="1"/>
    <col min="3" max="3" width="6.140625" style="1" customWidth="1"/>
    <col min="4" max="4" width="14.5703125" style="1" customWidth="1"/>
    <col min="5" max="5" width="6.140625" style="1" customWidth="1"/>
    <col min="6" max="6" width="4" style="1" customWidth="1"/>
    <col min="7" max="7" width="6.42578125" style="1" customWidth="1"/>
    <col min="8" max="9" width="8.85546875" style="1"/>
    <col min="10" max="10" width="2.28515625" style="1" customWidth="1"/>
    <col min="11" max="11" width="11.140625" style="1" customWidth="1"/>
    <col min="12" max="12" width="13.85546875" style="1" customWidth="1"/>
    <col min="13" max="13" width="25.140625" style="1" customWidth="1"/>
    <col min="14" max="14" width="15.5703125" style="1" customWidth="1"/>
    <col min="15" max="16384" width="8.85546875" style="1"/>
  </cols>
  <sheetData>
    <row r="1" spans="2:13" ht="32.25" customHeight="1"/>
    <row r="2" spans="2:13" ht="22.5" customHeight="1" thickBot="1">
      <c r="B2" s="516" t="s">
        <v>409</v>
      </c>
      <c r="F2" s="517"/>
      <c r="G2" s="517"/>
      <c r="H2" s="904" t="s">
        <v>178</v>
      </c>
      <c r="I2" s="904"/>
      <c r="J2" s="904"/>
      <c r="K2" s="904"/>
      <c r="L2" s="905"/>
      <c r="M2" s="905"/>
    </row>
    <row r="3" spans="2:13" ht="45.6" customHeight="1" thickBot="1">
      <c r="B3" s="906" t="s">
        <v>903</v>
      </c>
      <c r="C3" s="909"/>
      <c r="D3" s="909"/>
      <c r="E3" s="909"/>
      <c r="F3" s="909"/>
      <c r="G3" s="910"/>
      <c r="H3" s="906" t="s">
        <v>398</v>
      </c>
      <c r="I3" s="907"/>
      <c r="J3" s="907"/>
      <c r="K3" s="908"/>
      <c r="L3" s="518" t="s">
        <v>98</v>
      </c>
      <c r="M3" s="519" t="s">
        <v>152</v>
      </c>
    </row>
    <row r="4" spans="2:13" ht="28.15" customHeight="1" thickBot="1">
      <c r="B4" s="921">
        <f>'14'!E23</f>
        <v>0</v>
      </c>
      <c r="C4" s="922"/>
      <c r="D4" s="922"/>
      <c r="E4" s="922"/>
      <c r="F4" s="922"/>
      <c r="G4" s="923"/>
      <c r="H4" s="913"/>
      <c r="I4" s="914"/>
      <c r="J4" s="914"/>
      <c r="K4" s="915"/>
      <c r="L4" s="529"/>
      <c r="M4" s="658"/>
    </row>
    <row r="5" spans="2:13" ht="28.15" customHeight="1" thickBot="1">
      <c r="B5" s="921">
        <f>'14'!E24</f>
        <v>0</v>
      </c>
      <c r="C5" s="922"/>
      <c r="D5" s="922"/>
      <c r="E5" s="922"/>
      <c r="F5" s="922"/>
      <c r="G5" s="923"/>
      <c r="H5" s="916"/>
      <c r="I5" s="725"/>
      <c r="J5" s="725"/>
      <c r="K5" s="917"/>
      <c r="L5" s="530"/>
      <c r="M5" s="659"/>
    </row>
    <row r="6" spans="2:13" ht="28.15" customHeight="1" thickBot="1">
      <c r="B6" s="921">
        <f>'14'!E25</f>
        <v>0</v>
      </c>
      <c r="C6" s="922"/>
      <c r="D6" s="922"/>
      <c r="E6" s="922"/>
      <c r="F6" s="922"/>
      <c r="G6" s="923"/>
      <c r="H6" s="916"/>
      <c r="I6" s="725"/>
      <c r="J6" s="725"/>
      <c r="K6" s="917"/>
      <c r="L6" s="530"/>
      <c r="M6" s="659"/>
    </row>
    <row r="7" spans="2:13" ht="28.15" customHeight="1" thickBot="1">
      <c r="B7" s="921">
        <f>'14'!E26</f>
        <v>0</v>
      </c>
      <c r="C7" s="922"/>
      <c r="D7" s="922"/>
      <c r="E7" s="922"/>
      <c r="F7" s="922"/>
      <c r="G7" s="923"/>
      <c r="H7" s="918"/>
      <c r="I7" s="919"/>
      <c r="J7" s="919"/>
      <c r="K7" s="920"/>
      <c r="L7" s="531"/>
      <c r="M7" s="659"/>
    </row>
    <row r="8" spans="2:13" ht="33.75" customHeight="1">
      <c r="B8" s="520"/>
      <c r="C8" s="9"/>
      <c r="D8" s="9"/>
      <c r="E8" s="9"/>
      <c r="F8" s="9"/>
      <c r="G8" s="9"/>
      <c r="H8" s="16"/>
      <c r="I8" s="16"/>
      <c r="J8" s="16"/>
      <c r="K8" s="16"/>
      <c r="L8" s="16"/>
      <c r="M8" s="16"/>
    </row>
    <row r="9" spans="2:13" ht="18" customHeight="1">
      <c r="B9" s="118" t="s">
        <v>162</v>
      </c>
    </row>
    <row r="10" spans="2:13" ht="20.45" customHeight="1">
      <c r="B10" s="16" t="s">
        <v>86</v>
      </c>
    </row>
    <row r="11" spans="2:13" ht="9" customHeight="1" thickBot="1"/>
    <row r="12" spans="2:13" ht="24.6" customHeight="1" thickBot="1">
      <c r="B12" s="521" t="s">
        <v>87</v>
      </c>
      <c r="C12" s="522"/>
      <c r="D12" s="523"/>
      <c r="E12" s="522"/>
      <c r="F12" s="524"/>
      <c r="G12" s="5"/>
      <c r="H12" s="521" t="s">
        <v>9</v>
      </c>
      <c r="I12" s="525"/>
      <c r="K12" s="526" t="s">
        <v>88</v>
      </c>
      <c r="L12" s="527"/>
      <c r="M12" s="527"/>
    </row>
    <row r="13" spans="2:13" ht="21.75" customHeight="1">
      <c r="B13" s="911"/>
      <c r="C13" s="888"/>
      <c r="D13" s="888"/>
      <c r="E13" s="888"/>
      <c r="F13" s="912"/>
      <c r="G13" s="5"/>
      <c r="H13" s="885"/>
      <c r="I13" s="886"/>
      <c r="J13" s="5"/>
      <c r="K13" s="887"/>
      <c r="L13" s="888"/>
      <c r="M13" s="889"/>
    </row>
    <row r="14" spans="2:13" ht="21.75" customHeight="1">
      <c r="B14" s="892"/>
      <c r="C14" s="670"/>
      <c r="D14" s="670"/>
      <c r="E14" s="670"/>
      <c r="F14" s="893"/>
      <c r="G14" s="5"/>
      <c r="H14" s="890"/>
      <c r="I14" s="891"/>
      <c r="J14" s="5"/>
      <c r="K14" s="902"/>
      <c r="L14" s="670"/>
      <c r="M14" s="903"/>
    </row>
    <row r="15" spans="2:13" ht="21.75" customHeight="1">
      <c r="B15" s="892"/>
      <c r="C15" s="670"/>
      <c r="D15" s="670"/>
      <c r="E15" s="670"/>
      <c r="F15" s="893"/>
      <c r="G15" s="5"/>
      <c r="H15" s="890"/>
      <c r="I15" s="891"/>
      <c r="J15" s="5"/>
      <c r="K15" s="902"/>
      <c r="L15" s="670"/>
      <c r="M15" s="903"/>
    </row>
    <row r="16" spans="2:13" ht="21" customHeight="1">
      <c r="B16" s="892"/>
      <c r="C16" s="670"/>
      <c r="D16" s="670"/>
      <c r="E16" s="670"/>
      <c r="F16" s="893"/>
      <c r="G16" s="5"/>
      <c r="H16" s="890"/>
      <c r="I16" s="891"/>
      <c r="J16" s="5"/>
      <c r="K16" s="902"/>
      <c r="L16" s="670"/>
      <c r="M16" s="903"/>
    </row>
    <row r="17" spans="2:13" ht="21" customHeight="1" thickBot="1">
      <c r="B17" s="894"/>
      <c r="C17" s="895"/>
      <c r="D17" s="895"/>
      <c r="E17" s="895"/>
      <c r="F17" s="896"/>
      <c r="G17" s="187"/>
      <c r="H17" s="900"/>
      <c r="I17" s="901"/>
      <c r="J17" s="528"/>
      <c r="K17" s="897"/>
      <c r="L17" s="898"/>
      <c r="M17" s="899"/>
    </row>
    <row r="18" spans="2:13" ht="18.75" customHeight="1">
      <c r="C18" s="5"/>
      <c r="D18" s="5"/>
      <c r="E18" s="5"/>
      <c r="F18" s="5"/>
    </row>
    <row r="19" spans="2:13">
      <c r="B19" s="16" t="s">
        <v>235</v>
      </c>
    </row>
    <row r="20" spans="2:13" ht="19.5" customHeight="1">
      <c r="C20" s="39"/>
      <c r="D20" s="1" t="s">
        <v>210</v>
      </c>
      <c r="F20" s="3" t="s">
        <v>211</v>
      </c>
      <c r="I20" s="10" t="s">
        <v>64</v>
      </c>
    </row>
    <row r="21" spans="2:13" ht="23.25" customHeight="1">
      <c r="B21" s="16" t="s">
        <v>89</v>
      </c>
      <c r="C21" s="39"/>
      <c r="D21" s="16"/>
      <c r="E21" s="16"/>
      <c r="F21" s="16"/>
      <c r="G21" s="16"/>
      <c r="H21" s="884"/>
      <c r="I21" s="884"/>
      <c r="J21" s="39" t="s">
        <v>64</v>
      </c>
      <c r="K21" s="1" t="s">
        <v>64</v>
      </c>
    </row>
    <row r="22" spans="2:13" ht="31.5" customHeight="1">
      <c r="B22" s="16" t="s">
        <v>163</v>
      </c>
      <c r="C22" s="39"/>
      <c r="D22" s="16"/>
      <c r="E22" s="16"/>
      <c r="F22" s="16"/>
      <c r="G22" s="16"/>
      <c r="H22" s="16"/>
      <c r="I22" s="16"/>
      <c r="J22" s="16"/>
      <c r="K22" s="16"/>
      <c r="L22" s="16"/>
      <c r="M22" s="16"/>
    </row>
    <row r="23" spans="2:13" ht="16.899999999999999" customHeight="1">
      <c r="B23" s="1" t="s">
        <v>64</v>
      </c>
      <c r="C23" s="39"/>
      <c r="D23" s="1" t="s">
        <v>210</v>
      </c>
      <c r="F23" s="3" t="s">
        <v>211</v>
      </c>
      <c r="G23" s="5"/>
      <c r="I23" s="10" t="s">
        <v>64</v>
      </c>
    </row>
    <row r="24" spans="2:13" ht="18.75" customHeight="1"/>
    <row r="26" spans="2:13" ht="12" customHeight="1">
      <c r="L26" s="39"/>
    </row>
    <row r="27" spans="2:13">
      <c r="L27" s="39"/>
    </row>
    <row r="28" spans="2:13" ht="16.899999999999999" customHeight="1">
      <c r="B28" s="31"/>
      <c r="C28" s="30"/>
      <c r="D28" s="30"/>
      <c r="E28" s="30"/>
      <c r="F28" s="30"/>
      <c r="G28" s="30"/>
      <c r="H28" s="30"/>
      <c r="I28" s="30"/>
      <c r="J28" s="30"/>
      <c r="K28" s="30"/>
      <c r="L28" s="39"/>
      <c r="M28" s="30"/>
    </row>
  </sheetData>
  <sheetProtection algorithmName="SHA-512" hashValue="oEdbL62uR4uiWsEW6fz80exjo3+lluggap0+d2ShLim04pH+vOThg4Ls/rSajuclBxozCptXG3p21XVPm6U/HQ==" saltValue="z3p8WBXNttynCc6LeSyN5Q==" spinCount="100000" sheet="1" selectLockedCells="1"/>
  <mergeCells count="27">
    <mergeCell ref="H2:M2"/>
    <mergeCell ref="H3:K3"/>
    <mergeCell ref="B3:G3"/>
    <mergeCell ref="K14:M14"/>
    <mergeCell ref="B13:F13"/>
    <mergeCell ref="H4:K4"/>
    <mergeCell ref="H5:K5"/>
    <mergeCell ref="H6:K6"/>
    <mergeCell ref="H7:K7"/>
    <mergeCell ref="B4:G4"/>
    <mergeCell ref="B5:G5"/>
    <mergeCell ref="B6:G6"/>
    <mergeCell ref="B7:G7"/>
    <mergeCell ref="H21:I21"/>
    <mergeCell ref="H13:I13"/>
    <mergeCell ref="K13:M13"/>
    <mergeCell ref="H14:I14"/>
    <mergeCell ref="B14:F14"/>
    <mergeCell ref="B17:F17"/>
    <mergeCell ref="K17:M17"/>
    <mergeCell ref="H16:I16"/>
    <mergeCell ref="H17:I17"/>
    <mergeCell ref="K15:M15"/>
    <mergeCell ref="K16:M16"/>
    <mergeCell ref="H15:I15"/>
    <mergeCell ref="B15:F15"/>
    <mergeCell ref="B16:F16"/>
  </mergeCells>
  <phoneticPr fontId="0" type="noConversion"/>
  <printOptions horizontalCentered="1" gridLinesSet="0"/>
  <pageMargins left="0.45" right="0.44" top="0" bottom="0.75" header="0" footer="0.5"/>
  <pageSetup scale="85" orientation="portrait" verticalDpi="300" r:id="rId1"/>
  <headerFooter alignWithMargins="0">
    <oddFooter>&amp;RPage 15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2347" r:id="rId4" name="Check Box 11">
              <controlPr defaultSize="0" autoFill="0" autoLine="0" autoPict="0" altText="Placed in Service">
                <anchor moveWithCells="1">
                  <from>
                    <xdr:col>2</xdr:col>
                    <xdr:colOff>200025</xdr:colOff>
                    <xdr:row>19</xdr:row>
                    <xdr:rowOff>9525</xdr:rowOff>
                  </from>
                  <to>
                    <xdr:col>3</xdr:col>
                    <xdr:colOff>19050</xdr:colOff>
                    <xdr:row>19</xdr:row>
                    <xdr:rowOff>238125</xdr:rowOff>
                  </to>
                </anchor>
              </controlPr>
            </control>
          </mc:Choice>
        </mc:AlternateContent>
        <mc:AlternateContent xmlns:mc="http://schemas.openxmlformats.org/markup-compatibility/2006">
          <mc:Choice Requires="x14">
            <control shapeId="142348" r:id="rId5" name="Check Box 12">
              <controlPr defaultSize="0" autoFill="0" autoLine="0" autoPict="0" altText="Placed in Service">
                <anchor moveWithCells="1">
                  <from>
                    <xdr:col>4</xdr:col>
                    <xdr:colOff>276225</xdr:colOff>
                    <xdr:row>19</xdr:row>
                    <xdr:rowOff>9525</xdr:rowOff>
                  </from>
                  <to>
                    <xdr:col>5</xdr:col>
                    <xdr:colOff>95250</xdr:colOff>
                    <xdr:row>19</xdr:row>
                    <xdr:rowOff>238125</xdr:rowOff>
                  </to>
                </anchor>
              </controlPr>
            </control>
          </mc:Choice>
        </mc:AlternateContent>
        <mc:AlternateContent xmlns:mc="http://schemas.openxmlformats.org/markup-compatibility/2006">
          <mc:Choice Requires="x14">
            <control shapeId="142349" r:id="rId6" name="Check Box 13">
              <controlPr defaultSize="0" autoFill="0" autoLine="0" autoPict="0" altText="Placed in Service">
                <anchor moveWithCells="1">
                  <from>
                    <xdr:col>2</xdr:col>
                    <xdr:colOff>200025</xdr:colOff>
                    <xdr:row>21</xdr:row>
                    <xdr:rowOff>381000</xdr:rowOff>
                  </from>
                  <to>
                    <xdr:col>3</xdr:col>
                    <xdr:colOff>19050</xdr:colOff>
                    <xdr:row>23</xdr:row>
                    <xdr:rowOff>0</xdr:rowOff>
                  </to>
                </anchor>
              </controlPr>
            </control>
          </mc:Choice>
        </mc:AlternateContent>
        <mc:AlternateContent xmlns:mc="http://schemas.openxmlformats.org/markup-compatibility/2006">
          <mc:Choice Requires="x14">
            <control shapeId="142350" r:id="rId7" name="Check Box 14">
              <controlPr defaultSize="0" autoFill="0" autoLine="0" autoPict="0" altText="Placed in Service">
                <anchor moveWithCells="1">
                  <from>
                    <xdr:col>4</xdr:col>
                    <xdr:colOff>276225</xdr:colOff>
                    <xdr:row>21</xdr:row>
                    <xdr:rowOff>381000</xdr:rowOff>
                  </from>
                  <to>
                    <xdr:col>5</xdr:col>
                    <xdr:colOff>95250</xdr:colOff>
                    <xdr:row>23</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K37"/>
  <sheetViews>
    <sheetView showGridLines="0" showRuler="0" topLeftCell="A13" zoomScaleNormal="100" workbookViewId="0">
      <selection activeCell="C23" sqref="C23"/>
    </sheetView>
  </sheetViews>
  <sheetFormatPr defaultColWidth="9.140625" defaultRowHeight="16.5"/>
  <cols>
    <col min="1" max="1" width="56.42578125" style="1" customWidth="1"/>
    <col min="2" max="2" width="2" style="5" customWidth="1"/>
    <col min="3" max="3" width="16.28515625" style="5" customWidth="1"/>
    <col min="4" max="4" width="2.85546875" style="5" customWidth="1"/>
    <col min="5" max="5" width="16.140625" style="5" customWidth="1"/>
    <col min="6" max="6" width="5.5703125" style="9" customWidth="1"/>
    <col min="7" max="7" width="7.28515625" style="1" hidden="1" customWidth="1"/>
    <col min="8" max="8" width="5.42578125" style="1" hidden="1" customWidth="1"/>
    <col min="9" max="16384" width="9.140625" style="1"/>
  </cols>
  <sheetData>
    <row r="1" spans="1:8" ht="23.25" customHeight="1"/>
    <row r="2" spans="1:8">
      <c r="A2" s="532" t="s">
        <v>23</v>
      </c>
      <c r="B2" s="533"/>
      <c r="C2" s="533"/>
      <c r="D2" s="533"/>
      <c r="E2" s="533"/>
    </row>
    <row r="3" spans="1:8">
      <c r="A3" s="532" t="s">
        <v>24</v>
      </c>
      <c r="B3" s="533"/>
      <c r="C3" s="533"/>
      <c r="D3" s="533"/>
      <c r="E3" s="533"/>
    </row>
    <row r="4" spans="1:8">
      <c r="A4" s="532"/>
      <c r="B4" s="533"/>
      <c r="C4" s="533"/>
      <c r="D4" s="533"/>
      <c r="E4" s="533"/>
    </row>
    <row r="5" spans="1:8">
      <c r="A5" s="924" t="s">
        <v>904</v>
      </c>
      <c r="B5" s="924"/>
      <c r="C5" s="924"/>
      <c r="D5" s="924"/>
      <c r="E5" s="924"/>
      <c r="F5" s="924"/>
    </row>
    <row r="6" spans="1:8" ht="15" customHeight="1" thickBot="1"/>
    <row r="7" spans="1:8" s="8" customFormat="1" ht="25.15" customHeight="1" thickBot="1">
      <c r="A7" s="534" t="s">
        <v>25</v>
      </c>
      <c r="B7" s="511"/>
      <c r="C7" s="534" t="s">
        <v>26</v>
      </c>
      <c r="D7" s="511"/>
      <c r="E7" s="534" t="s">
        <v>27</v>
      </c>
      <c r="F7" s="535"/>
    </row>
    <row r="8" spans="1:8" ht="8.25" customHeight="1"/>
    <row r="9" spans="1:8" ht="25.15" customHeight="1">
      <c r="A9" s="5" t="s">
        <v>767</v>
      </c>
      <c r="B9" s="10"/>
      <c r="C9" s="569">
        <f>'10 &amp; 11'!X3</f>
        <v>0</v>
      </c>
      <c r="D9" s="10"/>
      <c r="E9" s="569">
        <f t="shared" ref="E9:E14" si="0">C9*12</f>
        <v>0</v>
      </c>
    </row>
    <row r="10" spans="1:8" ht="25.15" customHeight="1">
      <c r="A10" s="5" t="s">
        <v>768</v>
      </c>
      <c r="B10" s="10"/>
      <c r="C10" s="569">
        <f>'10 &amp; 11'!X4</f>
        <v>0</v>
      </c>
      <c r="D10" s="10"/>
      <c r="E10" s="569">
        <f t="shared" si="0"/>
        <v>0</v>
      </c>
    </row>
    <row r="11" spans="1:8" ht="25.15" customHeight="1">
      <c r="A11" s="5" t="s">
        <v>769</v>
      </c>
      <c r="B11" s="10"/>
      <c r="C11" s="569">
        <f>'10 &amp; 11'!X5</f>
        <v>0</v>
      </c>
      <c r="D11" s="10"/>
      <c r="E11" s="569">
        <f t="shared" si="0"/>
        <v>0</v>
      </c>
      <c r="G11" s="536">
        <f>(E9+E10+E11)-((E9+E10+E11)*0.07)</f>
        <v>0</v>
      </c>
      <c r="H11" s="537" t="s">
        <v>692</v>
      </c>
    </row>
    <row r="12" spans="1:8" ht="25.15" customHeight="1">
      <c r="A12" s="5" t="s">
        <v>944</v>
      </c>
      <c r="B12" s="10"/>
      <c r="C12" s="569">
        <f>'10 &amp; 11'!X6</f>
        <v>0</v>
      </c>
      <c r="D12" s="10"/>
      <c r="E12" s="569">
        <f t="shared" si="0"/>
        <v>0</v>
      </c>
      <c r="G12" s="537"/>
      <c r="H12" s="537"/>
    </row>
    <row r="13" spans="1:8" ht="25.15" customHeight="1">
      <c r="A13" s="5" t="s">
        <v>770</v>
      </c>
      <c r="B13" s="10"/>
      <c r="C13" s="569">
        <f>'10 &amp; 11'!X7</f>
        <v>0</v>
      </c>
      <c r="D13" s="10"/>
      <c r="E13" s="569">
        <f t="shared" si="0"/>
        <v>0</v>
      </c>
    </row>
    <row r="14" spans="1:8" ht="25.15" customHeight="1">
      <c r="A14" s="5" t="s">
        <v>556</v>
      </c>
      <c r="B14" s="10"/>
      <c r="C14" s="569">
        <f>'9'!L11</f>
        <v>0</v>
      </c>
      <c r="D14" s="10"/>
      <c r="E14" s="569">
        <f t="shared" si="0"/>
        <v>0</v>
      </c>
      <c r="G14" s="536">
        <f>(E13+E14)-((E13+E14)*0.07)+E17</f>
        <v>0</v>
      </c>
      <c r="H14" s="1" t="s">
        <v>693</v>
      </c>
    </row>
    <row r="15" spans="1:8" ht="25.15" customHeight="1" thickBot="1">
      <c r="A15" s="5" t="s">
        <v>2</v>
      </c>
      <c r="B15" s="10"/>
      <c r="C15" s="570">
        <f>SUM(C9:C14)</f>
        <v>0</v>
      </c>
      <c r="D15" s="10"/>
      <c r="E15" s="571">
        <f>SUM(E9:E14)</f>
        <v>0</v>
      </c>
    </row>
    <row r="16" spans="1:8" ht="25.15" customHeight="1" thickTop="1">
      <c r="A16" s="5" t="s">
        <v>948</v>
      </c>
      <c r="B16" s="5" t="s">
        <v>28</v>
      </c>
      <c r="C16" s="572">
        <f>C15*'9'!J12</f>
        <v>0</v>
      </c>
      <c r="D16" s="5" t="s">
        <v>29</v>
      </c>
      <c r="E16" s="569">
        <f>C16*12</f>
        <v>0</v>
      </c>
      <c r="F16" s="9" t="s">
        <v>30</v>
      </c>
    </row>
    <row r="17" spans="1:11" ht="25.15" customHeight="1">
      <c r="A17" s="5" t="s">
        <v>778</v>
      </c>
      <c r="C17" s="569">
        <f>'10 &amp; 11'!X8</f>
        <v>0</v>
      </c>
      <c r="E17" s="569">
        <f>C17*12</f>
        <v>0</v>
      </c>
      <c r="K17" s="129"/>
    </row>
    <row r="18" spans="1:11" ht="25.15" customHeight="1" thickBot="1">
      <c r="A18" s="5" t="s">
        <v>31</v>
      </c>
      <c r="B18" s="10"/>
      <c r="C18" s="570">
        <f>(C15-C16)+C17</f>
        <v>0</v>
      </c>
      <c r="D18" s="10"/>
      <c r="E18" s="571">
        <f>E15-E16+E17</f>
        <v>0</v>
      </c>
    </row>
    <row r="19" spans="1:11" ht="25.15" customHeight="1" thickTop="1">
      <c r="A19" s="5" t="s">
        <v>771</v>
      </c>
      <c r="B19" s="5" t="s">
        <v>28</v>
      </c>
      <c r="C19" s="572">
        <f>E19/12</f>
        <v>0</v>
      </c>
      <c r="D19" s="5" t="s">
        <v>29</v>
      </c>
      <c r="E19" s="569">
        <f>'13'!H31</f>
        <v>0</v>
      </c>
      <c r="F19" s="9" t="s">
        <v>30</v>
      </c>
    </row>
    <row r="20" spans="1:11" ht="25.15" customHeight="1">
      <c r="A20" s="5" t="s">
        <v>772</v>
      </c>
      <c r="B20" s="5" t="s">
        <v>28</v>
      </c>
      <c r="C20" s="572">
        <f>E20/12</f>
        <v>0</v>
      </c>
      <c r="D20" s="5" t="s">
        <v>29</v>
      </c>
      <c r="E20" s="569">
        <f>'13'!H33</f>
        <v>0</v>
      </c>
      <c r="F20" s="9" t="s">
        <v>30</v>
      </c>
    </row>
    <row r="21" spans="1:11" ht="25.15" customHeight="1" thickBot="1">
      <c r="A21" s="5" t="s">
        <v>32</v>
      </c>
      <c r="B21" s="10"/>
      <c r="C21" s="570">
        <f>C18-C19-C20</f>
        <v>0</v>
      </c>
      <c r="D21" s="10"/>
      <c r="E21" s="570">
        <f>E18-E19-E20</f>
        <v>0</v>
      </c>
    </row>
    <row r="22" spans="1:11" ht="15" customHeight="1" thickTop="1">
      <c r="A22" s="5"/>
      <c r="C22" s="538"/>
      <c r="E22" s="538"/>
    </row>
    <row r="23" spans="1:11" ht="25.15" customHeight="1">
      <c r="A23" s="5" t="s">
        <v>199</v>
      </c>
      <c r="C23" s="574"/>
      <c r="E23" s="569">
        <f>C23*12</f>
        <v>0</v>
      </c>
    </row>
    <row r="24" spans="1:11" ht="25.15" customHeight="1">
      <c r="A24" s="5" t="s">
        <v>164</v>
      </c>
      <c r="C24" s="539"/>
      <c r="E24" s="573" t="e">
        <f>E21/E23</f>
        <v>#DIV/0!</v>
      </c>
    </row>
    <row r="25" spans="1:11" ht="19.5" customHeight="1">
      <c r="A25" s="5" t="s">
        <v>200</v>
      </c>
      <c r="C25" s="574">
        <v>0</v>
      </c>
      <c r="E25" s="569" t="str">
        <f>IF(C25=0,"",(C25*12))</f>
        <v/>
      </c>
    </row>
    <row r="26" spans="1:11" ht="25.15" customHeight="1">
      <c r="A26" s="5" t="s">
        <v>201</v>
      </c>
      <c r="C26" s="574">
        <v>0</v>
      </c>
      <c r="E26" s="569" t="str">
        <f t="shared" ref="E26:E27" si="1">IF(C26=0,"",(C26*12))</f>
        <v/>
      </c>
    </row>
    <row r="27" spans="1:11" ht="25.15" customHeight="1">
      <c r="A27" s="5" t="s">
        <v>201</v>
      </c>
      <c r="C27" s="574">
        <v>0</v>
      </c>
      <c r="E27" s="569" t="str">
        <f t="shared" si="1"/>
        <v/>
      </c>
    </row>
    <row r="28" spans="1:11" ht="25.15" customHeight="1">
      <c r="A28" s="5" t="s">
        <v>165</v>
      </c>
      <c r="C28" s="539"/>
      <c r="D28" s="540"/>
      <c r="E28" s="573" t="e">
        <f>E21/SUM(E23,E25,E26,E27)</f>
        <v>#DIV/0!</v>
      </c>
    </row>
    <row r="29" spans="1:11" ht="25.15" customHeight="1">
      <c r="A29" s="5"/>
      <c r="C29" s="538"/>
      <c r="E29" s="541"/>
    </row>
    <row r="30" spans="1:11" ht="25.15" customHeight="1" thickBot="1">
      <c r="A30" s="10" t="s">
        <v>33</v>
      </c>
      <c r="C30" s="570">
        <f>C21-C23-C25-C26-C27</f>
        <v>0</v>
      </c>
      <c r="D30" s="542"/>
      <c r="E30" s="570">
        <f>E21-SUM(E23,E25,E26,E27)</f>
        <v>0</v>
      </c>
    </row>
    <row r="31" spans="1:11" ht="15" customHeight="1" thickTop="1">
      <c r="A31" s="5"/>
    </row>
    <row r="32" spans="1:11" ht="13.5" customHeight="1">
      <c r="A32" s="5"/>
    </row>
    <row r="33" spans="1:6" ht="63" customHeight="1">
      <c r="A33" s="735" t="s">
        <v>170</v>
      </c>
      <c r="B33" s="735"/>
      <c r="C33" s="735"/>
      <c r="D33" s="735"/>
      <c r="E33" s="735"/>
      <c r="F33" s="735"/>
    </row>
    <row r="34" spans="1:6" ht="8.25" customHeight="1"/>
    <row r="35" spans="1:6" ht="31.5" customHeight="1">
      <c r="A35" s="735" t="s">
        <v>171</v>
      </c>
      <c r="B35" s="735"/>
      <c r="C35" s="735"/>
      <c r="D35" s="735"/>
      <c r="E35" s="735"/>
      <c r="F35" s="735"/>
    </row>
    <row r="36" spans="1:6" ht="34.5" customHeight="1">
      <c r="A36" s="219"/>
      <c r="B36" s="219"/>
      <c r="C36" s="219"/>
      <c r="D36" s="219"/>
      <c r="E36" s="219"/>
      <c r="F36" s="219"/>
    </row>
    <row r="37" spans="1:6" ht="34.5" customHeight="1">
      <c r="A37" s="219"/>
      <c r="B37" s="219"/>
      <c r="C37" s="219"/>
      <c r="D37" s="219"/>
      <c r="E37" s="219"/>
      <c r="F37" s="219"/>
    </row>
  </sheetData>
  <sheetProtection algorithmName="SHA-512" hashValue="sq+Q9+8JHSmxxHs3HMxT6e6o7F3H3Rke35yBPRoCKtQIlG7la1gtRyLEx0+NVAQLwRctpoyFuydUX2pECgqQig==" saltValue="rr4MFjCZ4mCfeuHCmMndQQ==" spinCount="100000" sheet="1" selectLockedCells="1"/>
  <mergeCells count="3">
    <mergeCell ref="A33:F33"/>
    <mergeCell ref="A35:F35"/>
    <mergeCell ref="A5:F5"/>
  </mergeCells>
  <phoneticPr fontId="0" type="noConversion"/>
  <printOptions horizontalCentered="1" verticalCentered="1" gridLinesSet="0"/>
  <pageMargins left="0.45" right="0.44" top="0" bottom="1" header="0" footer="0.5"/>
  <pageSetup scale="93" orientation="portrait" verticalDpi="300" r:id="rId1"/>
  <headerFooter alignWithMargins="0">
    <oddFooter>&amp;R&amp;"Arial Narrow,Regular"&amp;11Page 16</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B1:M30"/>
  <sheetViews>
    <sheetView showGridLines="0" showRuler="0" zoomScaleNormal="100" workbookViewId="0">
      <selection activeCell="G26" sqref="G26:M26"/>
    </sheetView>
  </sheetViews>
  <sheetFormatPr defaultColWidth="9.140625" defaultRowHeight="12.75"/>
  <cols>
    <col min="1" max="1" width="3.42578125" style="6" customWidth="1"/>
    <col min="2" max="2" width="9.42578125" style="6" customWidth="1"/>
    <col min="3" max="3" width="12.7109375" style="6" customWidth="1"/>
    <col min="4" max="4" width="4.85546875" style="6" customWidth="1"/>
    <col min="5" max="5" width="10.85546875" style="6" customWidth="1"/>
    <col min="6" max="6" width="3.85546875" style="6" customWidth="1"/>
    <col min="7" max="7" width="9.42578125" style="6" customWidth="1"/>
    <col min="8" max="8" width="8.5703125" style="6" customWidth="1"/>
    <col min="9" max="9" width="3.85546875" style="6" customWidth="1"/>
    <col min="10" max="10" width="10.85546875" style="6" customWidth="1"/>
    <col min="11" max="11" width="3.85546875" style="6" customWidth="1"/>
    <col min="12" max="12" width="12.7109375" style="6" customWidth="1"/>
    <col min="13" max="14" width="10.28515625" style="6" customWidth="1"/>
    <col min="15" max="16384" width="9.140625" style="6"/>
  </cols>
  <sheetData>
    <row r="1" spans="2:13" ht="27" customHeight="1">
      <c r="B1" s="206" t="s">
        <v>169</v>
      </c>
    </row>
    <row r="2" spans="2:13" ht="34.9" customHeight="1">
      <c r="B2" s="927" t="s">
        <v>617</v>
      </c>
      <c r="C2" s="927"/>
      <c r="D2" s="927"/>
      <c r="E2" s="927"/>
      <c r="F2" s="927"/>
      <c r="G2" s="927"/>
      <c r="H2" s="927"/>
      <c r="I2" s="927"/>
      <c r="J2" s="927"/>
      <c r="K2" s="927"/>
      <c r="L2" s="927"/>
      <c r="M2" s="927"/>
    </row>
    <row r="3" spans="2:13" ht="33.75" customHeight="1">
      <c r="B3" s="928" t="s">
        <v>185</v>
      </c>
      <c r="C3" s="928"/>
      <c r="D3" s="928"/>
      <c r="E3" s="928"/>
      <c r="F3" s="928"/>
      <c r="G3" s="928"/>
      <c r="H3" s="928"/>
      <c r="I3" s="928"/>
      <c r="J3" s="928"/>
      <c r="K3" s="928"/>
      <c r="L3" s="928"/>
      <c r="M3" s="928"/>
    </row>
    <row r="4" spans="2:13" ht="10.5" customHeight="1" thickBot="1">
      <c r="C4" s="196"/>
      <c r="D4" s="1"/>
      <c r="E4" s="1"/>
      <c r="F4" s="1"/>
      <c r="G4" s="1"/>
      <c r="H4" s="1"/>
      <c r="I4" s="1"/>
      <c r="J4" s="1"/>
      <c r="K4" s="1"/>
      <c r="L4" s="1"/>
      <c r="M4" s="1"/>
    </row>
    <row r="5" spans="2:13" ht="92.25" customHeight="1" thickBot="1">
      <c r="B5" s="510" t="s">
        <v>186</v>
      </c>
      <c r="C5" s="543"/>
      <c r="D5" s="544"/>
      <c r="E5" s="510" t="s">
        <v>173</v>
      </c>
      <c r="F5" s="545"/>
      <c r="G5" s="510" t="s">
        <v>174</v>
      </c>
      <c r="H5" s="543"/>
      <c r="I5" s="546"/>
      <c r="J5" s="510" t="s">
        <v>173</v>
      </c>
      <c r="K5" s="547"/>
      <c r="L5" s="510" t="s">
        <v>172</v>
      </c>
      <c r="M5" s="39"/>
    </row>
    <row r="6" spans="2:13" ht="22.9" customHeight="1">
      <c r="B6" s="914"/>
      <c r="C6" s="914"/>
      <c r="D6" s="449"/>
      <c r="E6" s="404"/>
      <c r="F6" s="449"/>
      <c r="G6" s="914"/>
      <c r="H6" s="914"/>
      <c r="I6" s="449"/>
      <c r="J6" s="404"/>
      <c r="K6" s="338"/>
      <c r="L6" s="169">
        <f>E6-J6</f>
        <v>0</v>
      </c>
    </row>
    <row r="7" spans="2:13" ht="23.25" customHeight="1">
      <c r="B7" s="725"/>
      <c r="C7" s="725"/>
      <c r="D7" s="449"/>
      <c r="E7" s="404"/>
      <c r="F7" s="449"/>
      <c r="G7" s="725"/>
      <c r="H7" s="725"/>
      <c r="I7" s="449"/>
      <c r="J7" s="404"/>
      <c r="K7" s="338"/>
      <c r="L7" s="453">
        <f t="shared" ref="L7:L13" si="0">E7-J7</f>
        <v>0</v>
      </c>
    </row>
    <row r="8" spans="2:13" ht="26.25" customHeight="1">
      <c r="B8" s="725"/>
      <c r="C8" s="725"/>
      <c r="D8" s="449"/>
      <c r="E8" s="404"/>
      <c r="F8" s="449"/>
      <c r="G8" s="725"/>
      <c r="H8" s="725"/>
      <c r="I8" s="39"/>
      <c r="J8" s="404"/>
      <c r="K8" s="338"/>
      <c r="L8" s="453">
        <f t="shared" si="0"/>
        <v>0</v>
      </c>
    </row>
    <row r="9" spans="2:13" ht="27.75" customHeight="1">
      <c r="B9" s="725"/>
      <c r="C9" s="725"/>
      <c r="D9" s="449"/>
      <c r="E9" s="404"/>
      <c r="F9" s="449"/>
      <c r="G9" s="725"/>
      <c r="H9" s="725"/>
      <c r="I9" s="449"/>
      <c r="J9" s="404"/>
      <c r="K9" s="338"/>
      <c r="L9" s="453">
        <f t="shared" si="0"/>
        <v>0</v>
      </c>
    </row>
    <row r="10" spans="2:13" ht="25.5" customHeight="1">
      <c r="B10" s="725"/>
      <c r="C10" s="725"/>
      <c r="D10" s="449"/>
      <c r="E10" s="404"/>
      <c r="F10" s="449"/>
      <c r="G10" s="725"/>
      <c r="H10" s="725"/>
      <c r="I10" s="449"/>
      <c r="J10" s="404"/>
      <c r="K10" s="33"/>
      <c r="L10" s="453">
        <f t="shared" si="0"/>
        <v>0</v>
      </c>
    </row>
    <row r="11" spans="2:13" ht="24.6" customHeight="1">
      <c r="B11" s="725"/>
      <c r="C11" s="725"/>
      <c r="D11" s="449"/>
      <c r="E11" s="404"/>
      <c r="F11" s="449"/>
      <c r="G11" s="725"/>
      <c r="H11" s="725"/>
      <c r="I11" s="449"/>
      <c r="J11" s="404"/>
      <c r="L11" s="453">
        <f t="shared" si="0"/>
        <v>0</v>
      </c>
    </row>
    <row r="12" spans="2:13" ht="24.6" customHeight="1">
      <c r="B12" s="725"/>
      <c r="C12" s="725"/>
      <c r="D12" s="449"/>
      <c r="E12" s="404"/>
      <c r="F12" s="449"/>
      <c r="G12" s="725"/>
      <c r="H12" s="725"/>
      <c r="I12" s="449"/>
      <c r="J12" s="404"/>
      <c r="L12" s="453">
        <f t="shared" si="0"/>
        <v>0</v>
      </c>
    </row>
    <row r="13" spans="2:13" ht="22.15" customHeight="1">
      <c r="B13" s="676"/>
      <c r="C13" s="676"/>
      <c r="D13" s="449"/>
      <c r="E13" s="404"/>
      <c r="F13" s="449"/>
      <c r="G13" s="725"/>
      <c r="H13" s="725"/>
      <c r="I13" s="449"/>
      <c r="J13" s="404"/>
      <c r="L13" s="453">
        <f t="shared" si="0"/>
        <v>0</v>
      </c>
    </row>
    <row r="14" spans="2:13" ht="24.75" customHeight="1">
      <c r="B14" s="424"/>
      <c r="D14" s="452"/>
      <c r="E14" s="452"/>
      <c r="F14" s="452"/>
      <c r="G14" s="452"/>
      <c r="H14" s="452"/>
      <c r="I14" s="452"/>
      <c r="J14" s="10" t="s">
        <v>175</v>
      </c>
      <c r="L14" s="453">
        <f>SUM(L6:L13)</f>
        <v>0</v>
      </c>
    </row>
    <row r="15" spans="2:13" ht="15.75" customHeight="1">
      <c r="B15" s="424"/>
      <c r="D15" s="452"/>
      <c r="E15" s="452"/>
      <c r="F15" s="452"/>
      <c r="G15" s="452"/>
      <c r="H15" s="452"/>
      <c r="I15" s="452"/>
      <c r="J15" s="295"/>
      <c r="L15" s="548"/>
    </row>
    <row r="16" spans="2:13" ht="9.6" customHeight="1">
      <c r="K16" s="549"/>
    </row>
    <row r="17" spans="2:13" ht="3.75" customHeight="1"/>
    <row r="18" spans="2:13" ht="22.9" customHeight="1">
      <c r="B18" s="206" t="s">
        <v>166</v>
      </c>
      <c r="D18" s="206"/>
    </row>
    <row r="19" spans="2:13" ht="33.75" customHeight="1">
      <c r="B19" s="692" t="s">
        <v>579</v>
      </c>
      <c r="C19" s="692"/>
      <c r="D19" s="692"/>
      <c r="E19" s="692"/>
      <c r="F19" s="692"/>
      <c r="G19" s="692"/>
      <c r="H19" s="692"/>
      <c r="I19" s="692"/>
      <c r="J19" s="692"/>
      <c r="K19" s="692"/>
      <c r="L19" s="692"/>
      <c r="M19" s="692"/>
    </row>
    <row r="20" spans="2:13" ht="9.75" customHeight="1">
      <c r="B20" s="1"/>
      <c r="C20" s="1"/>
      <c r="D20" s="1"/>
      <c r="E20" s="1"/>
      <c r="F20" s="1"/>
      <c r="G20" s="1"/>
      <c r="H20" s="1"/>
      <c r="I20" s="1"/>
      <c r="J20" s="1"/>
      <c r="K20" s="1"/>
      <c r="L20" s="1"/>
      <c r="M20" s="1"/>
    </row>
    <row r="21" spans="2:13" ht="24.95" customHeight="1">
      <c r="B21" s="1" t="s">
        <v>209</v>
      </c>
      <c r="C21" s="1"/>
      <c r="D21" s="1"/>
      <c r="E21" s="672"/>
      <c r="F21" s="672"/>
      <c r="G21" s="672"/>
      <c r="H21" s="672"/>
      <c r="I21" s="672"/>
      <c r="J21" s="672"/>
      <c r="K21" s="672"/>
      <c r="L21" s="672"/>
      <c r="M21" s="672"/>
    </row>
    <row r="22" spans="2:13" ht="24.95" customHeight="1">
      <c r="B22" s="1" t="s">
        <v>208</v>
      </c>
      <c r="C22" s="1"/>
      <c r="D22" s="1"/>
      <c r="E22" s="670"/>
      <c r="F22" s="670"/>
      <c r="G22" s="670"/>
      <c r="H22" s="670"/>
      <c r="I22" s="670"/>
      <c r="J22" s="670"/>
      <c r="K22" s="670"/>
      <c r="L22" s="670"/>
      <c r="M22" s="670"/>
    </row>
    <row r="23" spans="2:13" ht="24.95" customHeight="1">
      <c r="B23" s="1" t="s">
        <v>207</v>
      </c>
      <c r="C23" s="672"/>
      <c r="D23" s="672"/>
      <c r="E23" s="672"/>
      <c r="F23" s="672"/>
      <c r="G23" s="672"/>
      <c r="H23" s="672"/>
      <c r="I23" s="672"/>
      <c r="J23" s="672"/>
      <c r="K23" s="672"/>
      <c r="L23" s="672"/>
      <c r="M23" s="672"/>
    </row>
    <row r="24" spans="2:13" ht="24.95" customHeight="1">
      <c r="B24" s="1" t="s">
        <v>206</v>
      </c>
      <c r="C24" s="670"/>
      <c r="D24" s="670"/>
      <c r="E24" s="670"/>
      <c r="F24" s="670"/>
      <c r="G24" s="670"/>
      <c r="H24" s="670"/>
      <c r="I24" s="670"/>
      <c r="J24" s="670"/>
      <c r="K24" s="670"/>
      <c r="L24" s="670"/>
      <c r="M24" s="670"/>
    </row>
    <row r="25" spans="2:13" ht="24.95" customHeight="1">
      <c r="B25" s="1" t="s">
        <v>205</v>
      </c>
      <c r="C25" s="670"/>
      <c r="D25" s="670"/>
      <c r="E25" s="670"/>
      <c r="F25" s="16"/>
      <c r="G25" s="3" t="s">
        <v>204</v>
      </c>
      <c r="H25" s="42"/>
      <c r="I25" s="16"/>
      <c r="J25" s="3" t="s">
        <v>203</v>
      </c>
      <c r="K25" s="670"/>
      <c r="L25" s="670"/>
      <c r="M25" s="670"/>
    </row>
    <row r="26" spans="2:13" ht="24.95" customHeight="1">
      <c r="B26" s="1" t="s">
        <v>202</v>
      </c>
      <c r="C26" s="926"/>
      <c r="D26" s="926"/>
      <c r="E26" s="1"/>
      <c r="F26" s="3" t="s">
        <v>195</v>
      </c>
      <c r="G26" s="671"/>
      <c r="H26" s="672"/>
      <c r="I26" s="672"/>
      <c r="J26" s="672"/>
      <c r="K26" s="672"/>
      <c r="L26" s="672"/>
      <c r="M26" s="672"/>
    </row>
    <row r="27" spans="2:13" ht="16.5">
      <c r="B27" s="1"/>
      <c r="C27" s="1"/>
      <c r="D27" s="1"/>
      <c r="E27" s="1"/>
      <c r="F27" s="1"/>
      <c r="G27" s="1"/>
      <c r="H27" s="1"/>
      <c r="I27" s="1"/>
      <c r="J27" s="1"/>
      <c r="K27" s="1"/>
      <c r="L27" s="1"/>
      <c r="M27" s="1"/>
    </row>
    <row r="28" spans="2:13" ht="16.5">
      <c r="B28" s="1"/>
      <c r="C28" s="1"/>
      <c r="D28" s="1"/>
      <c r="E28" s="1"/>
      <c r="F28" s="1"/>
      <c r="G28" s="1"/>
      <c r="H28" s="673"/>
      <c r="I28" s="673"/>
      <c r="J28" s="925"/>
      <c r="K28" s="925"/>
      <c r="L28" s="925"/>
      <c r="M28" s="1"/>
    </row>
    <row r="30" spans="2:13" ht="26.45" customHeight="1">
      <c r="B30" s="31"/>
      <c r="C30" s="30"/>
      <c r="D30" s="30"/>
      <c r="E30" s="30"/>
      <c r="F30" s="30"/>
      <c r="G30" s="30"/>
      <c r="H30" s="30"/>
      <c r="I30" s="30"/>
      <c r="J30" s="30"/>
      <c r="K30" s="30"/>
      <c r="L30" s="30"/>
      <c r="M30" s="30"/>
    </row>
  </sheetData>
  <sheetProtection algorithmName="SHA-512" hashValue="fIBTb3dmWNu6qrmGW0ZjaQFwRaUpqBIeumogbfg0C5menw9jVITQPdHhk1JWyyJ1ZQIuAtV7nih8bJsQ4vIg0w==" saltValue="0mZxNBojEBr4MVIyQEOShQ==" spinCount="100000" sheet="1" selectLockedCells="1"/>
  <mergeCells count="29">
    <mergeCell ref="B2:M2"/>
    <mergeCell ref="B3:M3"/>
    <mergeCell ref="B19:M19"/>
    <mergeCell ref="E21:M21"/>
    <mergeCell ref="E22:M22"/>
    <mergeCell ref="G11:H11"/>
    <mergeCell ref="G12:H12"/>
    <mergeCell ref="G13:H13"/>
    <mergeCell ref="G6:H6"/>
    <mergeCell ref="G7:H7"/>
    <mergeCell ref="B6:C6"/>
    <mergeCell ref="B7:C7"/>
    <mergeCell ref="B8:C8"/>
    <mergeCell ref="B9:C9"/>
    <mergeCell ref="G8:H8"/>
    <mergeCell ref="G9:H9"/>
    <mergeCell ref="B10:C10"/>
    <mergeCell ref="B11:C11"/>
    <mergeCell ref="B12:C12"/>
    <mergeCell ref="B13:C13"/>
    <mergeCell ref="H28:I28"/>
    <mergeCell ref="G10:H10"/>
    <mergeCell ref="C25:E25"/>
    <mergeCell ref="G26:M26"/>
    <mergeCell ref="K25:M25"/>
    <mergeCell ref="J28:L28"/>
    <mergeCell ref="C23:M23"/>
    <mergeCell ref="C24:M24"/>
    <mergeCell ref="C26:D26"/>
  </mergeCells>
  <phoneticPr fontId="0" type="noConversion"/>
  <printOptions horizontalCentered="1" verticalCentered="1" gridLinesSet="0"/>
  <pageMargins left="0.45" right="0.44" top="0" bottom="1" header="0" footer="0.5"/>
  <pageSetup scale="94" orientation="portrait" verticalDpi="300" r:id="rId1"/>
  <headerFooter alignWithMargins="0">
    <oddFooter>&amp;R&amp;"Arial Narrow,Regular"&amp;11Page 17</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B1:G45"/>
  <sheetViews>
    <sheetView showGridLines="0" showRuler="0" workbookViewId="0">
      <selection activeCell="G23" sqref="G23:G26"/>
    </sheetView>
  </sheetViews>
  <sheetFormatPr defaultColWidth="9.140625" defaultRowHeight="16.5"/>
  <cols>
    <col min="1" max="1" width="4.42578125" style="1" customWidth="1"/>
    <col min="2" max="2" width="10.28515625" style="5" customWidth="1"/>
    <col min="3" max="3" width="31.140625" style="1" customWidth="1"/>
    <col min="4" max="4" width="22" style="1" customWidth="1"/>
    <col min="5" max="5" width="6.5703125" style="1" customWidth="1"/>
    <col min="6" max="6" width="14" style="1" customWidth="1"/>
    <col min="7" max="7" width="14.7109375" style="1" customWidth="1"/>
    <col min="8" max="16384" width="9.140625" style="1"/>
  </cols>
  <sheetData>
    <row r="1" spans="2:6" ht="32.450000000000003" customHeight="1">
      <c r="B1" s="929" t="s">
        <v>96</v>
      </c>
      <c r="C1" s="929"/>
      <c r="D1" s="929"/>
      <c r="E1" s="929"/>
      <c r="F1" s="929"/>
    </row>
    <row r="2" spans="2:6" ht="13.15" customHeight="1">
      <c r="B2" s="550"/>
      <c r="C2" s="550"/>
      <c r="D2" s="551"/>
      <c r="E2" s="550"/>
      <c r="F2" s="550"/>
    </row>
    <row r="3" spans="2:6" ht="31.15" customHeight="1">
      <c r="B3" s="330" t="s">
        <v>137</v>
      </c>
      <c r="D3" s="552" t="s">
        <v>136</v>
      </c>
    </row>
    <row r="4" spans="2:6" ht="18.600000000000001" customHeight="1">
      <c r="B4" s="5" t="s">
        <v>142</v>
      </c>
      <c r="D4" s="188"/>
    </row>
    <row r="5" spans="2:6" ht="14.45" customHeight="1">
      <c r="C5" s="511" t="s">
        <v>11</v>
      </c>
      <c r="D5" s="29"/>
    </row>
    <row r="6" spans="2:6" ht="14.45" customHeight="1">
      <c r="C6" s="511" t="s">
        <v>108</v>
      </c>
      <c r="D6" s="29"/>
    </row>
    <row r="7" spans="2:6" ht="14.45" customHeight="1">
      <c r="C7" s="511" t="s">
        <v>12</v>
      </c>
      <c r="D7" s="29"/>
    </row>
    <row r="8" spans="2:6" ht="14.45" customHeight="1">
      <c r="C8" s="511" t="s">
        <v>13</v>
      </c>
      <c r="D8" s="29"/>
    </row>
    <row r="9" spans="2:6" ht="14.45" customHeight="1">
      <c r="C9" s="511" t="s">
        <v>14</v>
      </c>
      <c r="D9" s="29"/>
    </row>
    <row r="10" spans="2:6" ht="20.45" customHeight="1">
      <c r="B10" s="5" t="s">
        <v>141</v>
      </c>
      <c r="D10" s="553"/>
    </row>
    <row r="11" spans="2:6" ht="20.45" customHeight="1">
      <c r="B11" s="193" t="s">
        <v>135</v>
      </c>
      <c r="D11" s="554"/>
    </row>
    <row r="12" spans="2:6" ht="14.45" customHeight="1">
      <c r="C12" s="511" t="s">
        <v>168</v>
      </c>
      <c r="D12" s="29"/>
    </row>
    <row r="13" spans="2:6" ht="16.5" customHeight="1">
      <c r="C13" s="511" t="s">
        <v>15</v>
      </c>
      <c r="D13" s="29"/>
    </row>
    <row r="14" spans="2:6" ht="16.5" customHeight="1">
      <c r="C14" s="511" t="s">
        <v>16</v>
      </c>
      <c r="D14" s="29"/>
    </row>
    <row r="15" spans="2:6" ht="16.5" customHeight="1">
      <c r="C15" s="511" t="s">
        <v>17</v>
      </c>
      <c r="D15" s="29"/>
    </row>
    <row r="16" spans="2:6" ht="24.6" customHeight="1">
      <c r="B16" s="193" t="s">
        <v>130</v>
      </c>
      <c r="D16" s="553"/>
    </row>
    <row r="17" spans="2:7" ht="16.5" customHeight="1">
      <c r="C17" s="511" t="s">
        <v>18</v>
      </c>
      <c r="D17" s="95"/>
    </row>
    <row r="18" spans="2:7" ht="16.5" customHeight="1">
      <c r="C18" s="511" t="s">
        <v>15</v>
      </c>
      <c r="D18" s="29"/>
    </row>
    <row r="19" spans="2:7" ht="16.5" customHeight="1">
      <c r="C19" s="511" t="s">
        <v>16</v>
      </c>
      <c r="D19" s="29"/>
    </row>
    <row r="20" spans="2:7" ht="16.5" customHeight="1">
      <c r="C20" s="511" t="s">
        <v>17</v>
      </c>
      <c r="D20" s="29"/>
      <c r="E20" s="533" t="s">
        <v>64</v>
      </c>
    </row>
    <row r="21" spans="2:7" ht="21.75" customHeight="1" thickBot="1">
      <c r="C21" s="511"/>
      <c r="D21" s="553"/>
      <c r="F21" s="930" t="s">
        <v>608</v>
      </c>
      <c r="G21" s="930"/>
    </row>
    <row r="22" spans="2:7" ht="18.600000000000001" customHeight="1" thickBot="1">
      <c r="B22" s="402" t="s">
        <v>131</v>
      </c>
      <c r="D22" s="553"/>
      <c r="F22" s="555" t="s">
        <v>9</v>
      </c>
      <c r="G22" s="556" t="s">
        <v>19</v>
      </c>
    </row>
    <row r="23" spans="2:7" ht="16.5" customHeight="1">
      <c r="C23" s="511" t="s">
        <v>20</v>
      </c>
      <c r="D23" s="95"/>
      <c r="F23" s="561"/>
      <c r="G23" s="29"/>
    </row>
    <row r="24" spans="2:7" ht="16.5" customHeight="1">
      <c r="C24" s="511" t="s">
        <v>16</v>
      </c>
      <c r="D24" s="29"/>
      <c r="F24" s="562"/>
      <c r="G24" s="29"/>
    </row>
    <row r="25" spans="2:7" ht="16.5" customHeight="1">
      <c r="C25" s="511" t="s">
        <v>21</v>
      </c>
      <c r="D25" s="29"/>
      <c r="F25" s="562"/>
      <c r="G25" s="29"/>
    </row>
    <row r="26" spans="2:7" ht="18" customHeight="1">
      <c r="B26" s="931" t="s">
        <v>167</v>
      </c>
      <c r="C26" s="931"/>
      <c r="D26" s="557"/>
      <c r="F26" s="562"/>
      <c r="G26" s="29"/>
    </row>
    <row r="27" spans="2:7" ht="19.5" customHeight="1" thickBot="1">
      <c r="C27" s="511" t="s">
        <v>37</v>
      </c>
      <c r="D27" s="29"/>
      <c r="F27" s="563"/>
      <c r="G27" s="29"/>
    </row>
    <row r="28" spans="2:7" ht="16.5" customHeight="1" thickBot="1">
      <c r="C28" s="511" t="s">
        <v>38</v>
      </c>
      <c r="D28" s="29"/>
      <c r="F28" s="558">
        <f>SUM(F23:F27)</f>
        <v>0</v>
      </c>
      <c r="G28" s="556" t="s">
        <v>10</v>
      </c>
    </row>
    <row r="29" spans="2:7" ht="16.5" customHeight="1">
      <c r="C29" s="511" t="s">
        <v>17</v>
      </c>
      <c r="D29" s="29"/>
    </row>
    <row r="30" spans="2:7" ht="18.600000000000001" customHeight="1">
      <c r="B30" s="193" t="s">
        <v>132</v>
      </c>
      <c r="D30" s="554"/>
    </row>
    <row r="31" spans="2:7" ht="14.45" customHeight="1">
      <c r="C31" s="511" t="s">
        <v>134</v>
      </c>
      <c r="D31" s="29"/>
    </row>
    <row r="32" spans="2:7" ht="14.45" customHeight="1">
      <c r="C32" s="511" t="s">
        <v>63</v>
      </c>
      <c r="D32" s="29"/>
    </row>
    <row r="33" spans="2:6" ht="14.45" customHeight="1">
      <c r="C33" s="511" t="s">
        <v>8</v>
      </c>
      <c r="D33" s="29"/>
    </row>
    <row r="34" spans="2:6" ht="18.600000000000001" customHeight="1">
      <c r="B34" s="193" t="s">
        <v>133</v>
      </c>
      <c r="D34" s="554"/>
    </row>
    <row r="35" spans="2:6" ht="14.45" customHeight="1">
      <c r="C35" s="511" t="s">
        <v>134</v>
      </c>
      <c r="D35" s="29"/>
    </row>
    <row r="36" spans="2:6" ht="14.45" customHeight="1">
      <c r="C36" s="511" t="s">
        <v>63</v>
      </c>
      <c r="D36" s="29"/>
    </row>
    <row r="37" spans="2:6" ht="14.45" customHeight="1">
      <c r="C37" s="511" t="s">
        <v>8</v>
      </c>
      <c r="D37" s="29"/>
    </row>
    <row r="38" spans="2:6" ht="16.899999999999999" customHeight="1">
      <c r="C38" s="511"/>
      <c r="D38" s="554"/>
    </row>
    <row r="39" spans="2:6" ht="18.600000000000001" customHeight="1">
      <c r="B39" s="402" t="s">
        <v>138</v>
      </c>
      <c r="C39" s="511"/>
      <c r="D39" s="29"/>
    </row>
    <row r="40" spans="2:6" s="8" customFormat="1" ht="18.600000000000001" customHeight="1">
      <c r="B40" s="402" t="s">
        <v>139</v>
      </c>
      <c r="D40" s="29"/>
    </row>
    <row r="41" spans="2:6" s="8" customFormat="1" ht="16.5" customHeight="1">
      <c r="B41" s="402" t="s">
        <v>581</v>
      </c>
      <c r="D41" s="29"/>
      <c r="E41" s="559">
        <f>DATEDIF(D40,D41,"M")</f>
        <v>0</v>
      </c>
      <c r="F41" s="8" t="s">
        <v>580</v>
      </c>
    </row>
    <row r="42" spans="2:6" s="8" customFormat="1" ht="18.600000000000001" customHeight="1">
      <c r="B42" s="402" t="s">
        <v>140</v>
      </c>
      <c r="D42" s="29"/>
      <c r="E42" s="560"/>
      <c r="F42" s="1" t="s">
        <v>612</v>
      </c>
    </row>
    <row r="43" spans="2:6" s="8" customFormat="1" ht="18.600000000000001" customHeight="1">
      <c r="B43" s="511" t="s">
        <v>179</v>
      </c>
      <c r="D43" s="29"/>
    </row>
    <row r="44" spans="2:6" ht="18.75" customHeight="1">
      <c r="B44" s="193"/>
      <c r="C44" s="192"/>
      <c r="D44" s="192"/>
      <c r="E44" s="192"/>
      <c r="F44" s="192"/>
    </row>
    <row r="45" spans="2:6">
      <c r="B45" s="202" t="s">
        <v>582</v>
      </c>
    </row>
  </sheetData>
  <sheetProtection algorithmName="SHA-512" hashValue="zoxLn7oXd043tFrSCrCknhctuoy3LKLGpVwPEr2l/s9qR2bO1e6nczJF1XvhkT8hGBQBNk91eSnyogtox8XV/g==" saltValue="hzGfZSbfNMJVLErD8FPp2Q==" spinCount="100000" sheet="1" selectLockedCells="1"/>
  <mergeCells count="3">
    <mergeCell ref="B1:F1"/>
    <mergeCell ref="F21:G21"/>
    <mergeCell ref="B26:C26"/>
  </mergeCells>
  <phoneticPr fontId="0" type="noConversion"/>
  <printOptions horizontalCentered="1" verticalCentered="1"/>
  <pageMargins left="0.45" right="0.44" top="0" bottom="1" header="0" footer="0.5"/>
  <pageSetup scale="92" orientation="portrait" verticalDpi="4294967292" r:id="rId1"/>
  <headerFooter alignWithMargins="0">
    <oddFooter>&amp;R&amp;"Arial Narrow,Regular"&amp;11Page 18</oddFooter>
  </headerFooter>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U52"/>
  <sheetViews>
    <sheetView showGridLines="0" topLeftCell="A25" zoomScaleNormal="100" workbookViewId="0">
      <selection activeCell="R12" sqref="R12:S12"/>
    </sheetView>
  </sheetViews>
  <sheetFormatPr defaultColWidth="9.140625" defaultRowHeight="16.5"/>
  <cols>
    <col min="1" max="1" width="3.5703125" style="39" customWidth="1"/>
    <col min="2" max="2" width="7.28515625" style="3" customWidth="1"/>
    <col min="3" max="8" width="9.140625" style="1"/>
    <col min="9" max="9" width="1.140625" style="1" customWidth="1"/>
    <col min="10" max="10" width="5.28515625" style="1" customWidth="1"/>
    <col min="11" max="11" width="9.140625" style="1"/>
    <col min="12" max="12" width="2.42578125" style="1" customWidth="1"/>
    <col min="13" max="13" width="3.42578125" style="1" hidden="1" customWidth="1"/>
    <col min="14" max="14" width="3.85546875" style="1" hidden="1" customWidth="1"/>
    <col min="15" max="15" width="12" style="1" customWidth="1"/>
    <col min="16" max="16" width="0.140625" style="1" hidden="1" customWidth="1"/>
    <col min="17" max="17" width="4.85546875" style="1" customWidth="1"/>
    <col min="18" max="18" width="7.42578125" style="1" customWidth="1"/>
    <col min="19" max="19" width="12.7109375" style="1" customWidth="1"/>
    <col min="20" max="20" width="6.85546875" style="1" customWidth="1"/>
    <col min="21" max="23" width="9.140625" style="1"/>
    <col min="24" max="24" width="9.140625" style="1" customWidth="1"/>
    <col min="25" max="25" width="9.140625" style="1"/>
    <col min="26" max="26" width="9.140625" style="1" customWidth="1"/>
    <col min="27" max="16384" width="9.140625" style="1"/>
  </cols>
  <sheetData>
    <row r="1" spans="1:21" ht="28.5" customHeight="1">
      <c r="A1" s="940" t="s">
        <v>523</v>
      </c>
      <c r="B1" s="940"/>
      <c r="C1" s="940"/>
      <c r="D1" s="940"/>
      <c r="E1" s="940"/>
      <c r="F1" s="940"/>
      <c r="G1" s="940"/>
      <c r="H1" s="940"/>
      <c r="I1" s="940"/>
      <c r="J1" s="940"/>
      <c r="K1" s="940"/>
      <c r="L1" s="940"/>
      <c r="M1" s="940"/>
      <c r="N1" s="940"/>
      <c r="O1" s="940"/>
      <c r="P1" s="940"/>
      <c r="Q1" s="41"/>
      <c r="R1" s="41"/>
      <c r="S1" s="41"/>
      <c r="T1" s="41"/>
      <c r="U1" s="41"/>
    </row>
    <row r="2" spans="1:21" ht="20.25" customHeight="1" thickBot="1">
      <c r="A2" s="59"/>
      <c r="B2" s="55"/>
      <c r="C2" s="61"/>
      <c r="D2" s="61"/>
      <c r="E2" s="61"/>
      <c r="F2" s="61"/>
      <c r="G2" s="61"/>
      <c r="H2" s="61"/>
      <c r="I2" s="61"/>
      <c r="J2" s="61"/>
      <c r="K2" s="61"/>
      <c r="L2" s="61"/>
      <c r="M2" s="61"/>
      <c r="N2" s="61"/>
      <c r="O2" s="61"/>
      <c r="P2" s="61"/>
      <c r="Q2" s="61"/>
      <c r="R2" s="41"/>
      <c r="S2" s="41"/>
      <c r="T2" s="41"/>
      <c r="U2" s="41"/>
    </row>
    <row r="3" spans="1:21" ht="20.25" customHeight="1" thickTop="1">
      <c r="A3" s="943" t="s">
        <v>812</v>
      </c>
      <c r="B3" s="944"/>
      <c r="C3" s="944"/>
      <c r="D3" s="944"/>
      <c r="E3" s="944"/>
      <c r="F3" s="944"/>
      <c r="G3" s="944"/>
      <c r="H3" s="944"/>
      <c r="I3" s="944"/>
      <c r="J3" s="944"/>
      <c r="K3" s="68"/>
      <c r="L3" s="68"/>
      <c r="M3" s="68"/>
      <c r="N3" s="68"/>
      <c r="O3" s="68"/>
      <c r="P3" s="68"/>
      <c r="Q3" s="68"/>
      <c r="R3" s="68"/>
      <c r="S3" s="74" t="s">
        <v>529</v>
      </c>
      <c r="T3" s="69"/>
      <c r="U3" s="41"/>
    </row>
    <row r="4" spans="1:21" ht="4.5" customHeight="1">
      <c r="A4" s="75"/>
      <c r="B4" s="55"/>
      <c r="C4" s="61"/>
      <c r="D4" s="61"/>
      <c r="E4" s="61"/>
      <c r="F4" s="61"/>
      <c r="G4" s="61"/>
      <c r="H4" s="61"/>
      <c r="I4" s="61"/>
      <c r="J4" s="61"/>
      <c r="K4" s="61"/>
      <c r="L4" s="61"/>
      <c r="M4" s="61"/>
      <c r="N4" s="61"/>
      <c r="O4" s="61"/>
      <c r="P4" s="61"/>
      <c r="Q4" s="61"/>
      <c r="R4" s="61"/>
      <c r="S4" s="61"/>
      <c r="T4" s="70"/>
      <c r="U4" s="41"/>
    </row>
    <row r="5" spans="1:21" ht="31.5" customHeight="1">
      <c r="A5" s="89">
        <v>1</v>
      </c>
      <c r="B5" s="698" t="s">
        <v>524</v>
      </c>
      <c r="C5" s="698"/>
      <c r="D5" s="698"/>
      <c r="E5" s="698"/>
      <c r="F5" s="698"/>
      <c r="G5" s="698"/>
      <c r="H5" s="698"/>
      <c r="I5" s="698"/>
      <c r="J5" s="698"/>
      <c r="K5" s="698"/>
      <c r="L5" s="698"/>
      <c r="M5" s="698"/>
      <c r="N5" s="698"/>
      <c r="O5" s="698"/>
      <c r="P5" s="698"/>
      <c r="Q5" s="698"/>
      <c r="R5" s="698"/>
      <c r="S5" s="41"/>
      <c r="T5" s="70"/>
      <c r="U5" s="41"/>
    </row>
    <row r="6" spans="1:21" ht="9.75" customHeight="1">
      <c r="A6" s="75"/>
      <c r="B6" s="67"/>
      <c r="C6" s="59"/>
      <c r="D6" s="41"/>
      <c r="E6" s="66"/>
      <c r="F6" s="66"/>
      <c r="G6" s="66"/>
      <c r="H6" s="66"/>
      <c r="I6" s="66"/>
      <c r="J6" s="66"/>
      <c r="K6" s="66"/>
      <c r="L6" s="66"/>
      <c r="M6" s="66"/>
      <c r="N6" s="66"/>
      <c r="O6" s="66"/>
      <c r="P6" s="66"/>
      <c r="Q6" s="66"/>
      <c r="R6" s="41"/>
      <c r="S6" s="41"/>
      <c r="T6" s="70"/>
      <c r="U6" s="41"/>
    </row>
    <row r="7" spans="1:21" ht="16.5" customHeight="1">
      <c r="A7" s="75">
        <v>2</v>
      </c>
      <c r="B7" s="698" t="s">
        <v>526</v>
      </c>
      <c r="C7" s="698"/>
      <c r="D7" s="698"/>
      <c r="E7" s="698"/>
      <c r="F7" s="698"/>
      <c r="G7" s="698"/>
      <c r="H7" s="698"/>
      <c r="I7" s="698"/>
      <c r="J7" s="698"/>
      <c r="K7" s="698"/>
      <c r="L7" s="698"/>
      <c r="M7" s="698"/>
      <c r="N7" s="698"/>
      <c r="O7" s="698"/>
      <c r="P7" s="698"/>
      <c r="Q7" s="698"/>
      <c r="R7" s="698"/>
      <c r="S7" s="41"/>
      <c r="T7" s="70"/>
      <c r="U7" s="41"/>
    </row>
    <row r="8" spans="1:21" ht="18.75" customHeight="1" thickBot="1">
      <c r="A8" s="76"/>
      <c r="B8" s="71"/>
      <c r="C8" s="72"/>
      <c r="D8" s="72"/>
      <c r="E8" s="72"/>
      <c r="F8" s="72"/>
      <c r="G8" s="72"/>
      <c r="H8" s="72"/>
      <c r="I8" s="72"/>
      <c r="J8" s="72"/>
      <c r="K8" s="72"/>
      <c r="L8" s="72"/>
      <c r="M8" s="72"/>
      <c r="N8" s="72"/>
      <c r="O8" s="72"/>
      <c r="P8" s="72"/>
      <c r="Q8" s="72"/>
      <c r="R8" s="72"/>
      <c r="S8" s="72"/>
      <c r="T8" s="73"/>
      <c r="U8" s="41"/>
    </row>
    <row r="9" spans="1:21" ht="12.75" customHeight="1" thickTop="1">
      <c r="A9" s="59"/>
      <c r="B9" s="67"/>
      <c r="C9" s="65"/>
      <c r="D9" s="65"/>
      <c r="E9" s="65"/>
      <c r="F9" s="65"/>
      <c r="G9" s="65"/>
      <c r="H9" s="65"/>
      <c r="I9" s="65"/>
      <c r="J9" s="65"/>
      <c r="K9" s="65"/>
      <c r="L9" s="65"/>
      <c r="M9" s="65"/>
      <c r="N9" s="65"/>
      <c r="O9" s="65"/>
      <c r="P9" s="65"/>
      <c r="Q9" s="65"/>
      <c r="R9" s="65"/>
      <c r="S9" s="65"/>
      <c r="T9" s="41"/>
      <c r="U9" s="41"/>
    </row>
    <row r="10" spans="1:21">
      <c r="A10" s="59" t="s">
        <v>239</v>
      </c>
      <c r="B10" s="941" t="s">
        <v>240</v>
      </c>
      <c r="C10" s="941"/>
      <c r="D10" s="941"/>
      <c r="E10" s="941"/>
      <c r="F10" s="941"/>
      <c r="G10" s="941"/>
      <c r="H10" s="941"/>
      <c r="I10" s="941"/>
      <c r="J10" s="941"/>
      <c r="K10" s="941"/>
      <c r="L10" s="941"/>
      <c r="M10" s="941"/>
      <c r="N10" s="941"/>
      <c r="O10" s="941"/>
      <c r="P10" s="941"/>
      <c r="Q10" s="41"/>
      <c r="R10" s="41"/>
      <c r="S10" s="41"/>
      <c r="T10" s="41"/>
      <c r="U10" s="41"/>
    </row>
    <row r="11" spans="1:21" ht="6" customHeight="1">
      <c r="A11" s="59"/>
      <c r="B11" s="55"/>
      <c r="C11" s="41"/>
      <c r="D11" s="41"/>
      <c r="E11" s="41"/>
      <c r="F11" s="41"/>
      <c r="G11" s="41"/>
      <c r="H11" s="41"/>
      <c r="I11" s="41"/>
      <c r="J11" s="41"/>
      <c r="K11" s="41"/>
      <c r="L11" s="41"/>
      <c r="M11" s="41"/>
      <c r="N11" s="41"/>
      <c r="O11" s="41"/>
      <c r="P11" s="41"/>
      <c r="Q11" s="41"/>
      <c r="R11" s="41"/>
      <c r="S11" s="41"/>
      <c r="T11" s="41"/>
      <c r="U11" s="41"/>
    </row>
    <row r="12" spans="1:21">
      <c r="A12" s="59"/>
      <c r="B12" s="60">
        <v>1</v>
      </c>
      <c r="C12" s="938" t="s">
        <v>520</v>
      </c>
      <c r="D12" s="938"/>
      <c r="E12" s="938"/>
      <c r="F12" s="938"/>
      <c r="G12" s="938"/>
      <c r="H12" s="938"/>
      <c r="I12" s="938"/>
      <c r="J12" s="938"/>
      <c r="K12" s="938"/>
      <c r="L12" s="938"/>
      <c r="M12" s="938"/>
      <c r="N12" s="938"/>
      <c r="O12" s="938"/>
      <c r="P12" s="938"/>
      <c r="Q12" s="938"/>
      <c r="R12" s="932"/>
      <c r="S12" s="932"/>
      <c r="T12" s="41"/>
      <c r="U12" s="41"/>
    </row>
    <row r="13" spans="1:21">
      <c r="A13" s="59"/>
      <c r="B13" s="60">
        <v>2</v>
      </c>
      <c r="C13" s="938" t="s">
        <v>241</v>
      </c>
      <c r="D13" s="938"/>
      <c r="E13" s="938"/>
      <c r="F13" s="938"/>
      <c r="G13" s="938"/>
      <c r="H13" s="938"/>
      <c r="I13" s="938"/>
      <c r="J13" s="938"/>
      <c r="K13" s="938"/>
      <c r="L13" s="938"/>
      <c r="M13" s="938"/>
      <c r="N13" s="938"/>
      <c r="O13" s="938"/>
      <c r="P13" s="938"/>
      <c r="Q13" s="938"/>
      <c r="R13" s="932"/>
      <c r="S13" s="932"/>
      <c r="T13" s="41"/>
      <c r="U13" s="41"/>
    </row>
    <row r="14" spans="1:21">
      <c r="A14" s="59"/>
      <c r="B14" s="60">
        <v>3</v>
      </c>
      <c r="C14" s="938" t="s">
        <v>242</v>
      </c>
      <c r="D14" s="938"/>
      <c r="E14" s="938"/>
      <c r="F14" s="938"/>
      <c r="G14" s="938"/>
      <c r="H14" s="938"/>
      <c r="I14" s="938"/>
      <c r="J14" s="938"/>
      <c r="K14" s="938"/>
      <c r="L14" s="938"/>
      <c r="M14" s="938"/>
      <c r="N14" s="938"/>
      <c r="O14" s="938"/>
      <c r="P14" s="938"/>
      <c r="Q14" s="938"/>
      <c r="R14" s="932"/>
      <c r="S14" s="932"/>
      <c r="T14" s="41"/>
      <c r="U14" s="41"/>
    </row>
    <row r="15" spans="1:21" ht="26.25" customHeight="1">
      <c r="A15" s="59"/>
      <c r="B15" s="55"/>
      <c r="C15" s="945" t="s">
        <v>521</v>
      </c>
      <c r="D15" s="945"/>
      <c r="E15" s="945"/>
      <c r="F15" s="945"/>
      <c r="G15" s="945"/>
      <c r="H15" s="945"/>
      <c r="I15" s="945"/>
      <c r="J15" s="945"/>
      <c r="K15" s="945"/>
      <c r="L15" s="945"/>
      <c r="M15" s="945"/>
      <c r="N15" s="945"/>
      <c r="O15" s="945"/>
      <c r="P15" s="945"/>
      <c r="Q15" s="945"/>
      <c r="R15" s="945"/>
      <c r="S15" s="945"/>
      <c r="T15" s="41"/>
      <c r="U15" s="41"/>
    </row>
    <row r="16" spans="1:21">
      <c r="A16" s="59"/>
      <c r="B16" s="55"/>
      <c r="C16" s="61"/>
      <c r="D16" s="61"/>
      <c r="E16" s="61"/>
      <c r="F16" s="61"/>
      <c r="G16" s="61"/>
      <c r="H16" s="61"/>
      <c r="I16" s="61"/>
      <c r="J16" s="61"/>
      <c r="K16" s="61"/>
      <c r="L16" s="61"/>
      <c r="M16" s="61"/>
      <c r="N16" s="61"/>
      <c r="O16" s="61"/>
      <c r="P16" s="61"/>
      <c r="Q16" s="61"/>
      <c r="R16" s="61"/>
      <c r="S16" s="41"/>
      <c r="T16" s="41"/>
      <c r="U16" s="41"/>
    </row>
    <row r="17" spans="1:21" ht="32.25" customHeight="1">
      <c r="A17" s="59"/>
      <c r="B17" s="62">
        <v>4</v>
      </c>
      <c r="C17" s="871" t="s">
        <v>525</v>
      </c>
      <c r="D17" s="871"/>
      <c r="E17" s="871"/>
      <c r="F17" s="871"/>
      <c r="G17" s="871"/>
      <c r="H17" s="871"/>
      <c r="I17" s="871"/>
      <c r="J17" s="871"/>
      <c r="K17" s="871"/>
      <c r="L17" s="871"/>
      <c r="M17" s="871"/>
      <c r="N17" s="871"/>
      <c r="O17" s="871"/>
      <c r="P17" s="871"/>
      <c r="Q17" s="871"/>
      <c r="R17" s="871"/>
      <c r="S17" s="871"/>
      <c r="T17" s="41"/>
      <c r="U17" s="41"/>
    </row>
    <row r="18" spans="1:21" ht="16.5" customHeight="1">
      <c r="A18" s="59"/>
      <c r="B18" s="55"/>
      <c r="C18" s="41"/>
      <c r="D18" s="41"/>
      <c r="E18" s="41"/>
      <c r="F18" s="41"/>
      <c r="G18" s="41"/>
      <c r="H18" s="41"/>
      <c r="I18" s="41"/>
      <c r="J18" s="41"/>
      <c r="K18" s="41"/>
      <c r="L18" s="41"/>
      <c r="M18" s="41"/>
      <c r="N18" s="41"/>
      <c r="O18" s="41"/>
      <c r="P18" s="41"/>
      <c r="Q18" s="41"/>
      <c r="R18" s="41"/>
      <c r="S18" s="41" t="s">
        <v>529</v>
      </c>
      <c r="T18" s="41"/>
      <c r="U18" s="41"/>
    </row>
    <row r="19" spans="1:21" ht="32.25" customHeight="1">
      <c r="A19" s="59"/>
      <c r="B19" s="55"/>
      <c r="C19" s="63" t="s">
        <v>243</v>
      </c>
      <c r="D19" s="871" t="s">
        <v>244</v>
      </c>
      <c r="E19" s="871"/>
      <c r="F19" s="871"/>
      <c r="G19" s="871"/>
      <c r="H19" s="871"/>
      <c r="I19" s="871"/>
      <c r="J19" s="871"/>
      <c r="K19" s="871"/>
      <c r="L19" s="871"/>
      <c r="M19" s="871"/>
      <c r="N19" s="871"/>
      <c r="O19" s="871"/>
      <c r="P19" s="871"/>
      <c r="Q19" s="871"/>
      <c r="R19" s="66"/>
      <c r="S19" s="53"/>
      <c r="T19" s="41"/>
      <c r="U19" s="41"/>
    </row>
    <row r="20" spans="1:21" ht="9" customHeight="1">
      <c r="A20" s="59"/>
      <c r="B20" s="55"/>
      <c r="C20" s="41"/>
      <c r="D20" s="41"/>
      <c r="E20" s="41"/>
      <c r="F20" s="41"/>
      <c r="G20" s="41"/>
      <c r="H20" s="41"/>
      <c r="I20" s="41"/>
      <c r="J20" s="41"/>
      <c r="K20" s="41"/>
      <c r="L20" s="41"/>
      <c r="M20" s="41"/>
      <c r="N20" s="41"/>
      <c r="O20" s="41"/>
      <c r="P20" s="41"/>
      <c r="Q20" s="41"/>
      <c r="R20" s="41"/>
      <c r="S20" s="41"/>
      <c r="T20" s="41"/>
      <c r="U20" s="41"/>
    </row>
    <row r="21" spans="1:21" ht="33.75" customHeight="1">
      <c r="A21" s="59"/>
      <c r="B21" s="55"/>
      <c r="C21" s="63" t="s">
        <v>245</v>
      </c>
      <c r="D21" s="871" t="s">
        <v>527</v>
      </c>
      <c r="E21" s="871"/>
      <c r="F21" s="871"/>
      <c r="G21" s="871"/>
      <c r="H21" s="871"/>
      <c r="I21" s="871"/>
      <c r="J21" s="871"/>
      <c r="K21" s="871"/>
      <c r="L21" s="871"/>
      <c r="M21" s="871"/>
      <c r="N21" s="871"/>
      <c r="O21" s="871"/>
      <c r="P21" s="871"/>
      <c r="Q21" s="871"/>
      <c r="R21" s="66"/>
      <c r="S21" s="53"/>
      <c r="T21" s="41"/>
      <c r="U21" s="41"/>
    </row>
    <row r="22" spans="1:21" ht="10.5" customHeight="1">
      <c r="A22" s="59"/>
      <c r="B22" s="55"/>
      <c r="C22" s="41"/>
      <c r="D22" s="61"/>
      <c r="E22" s="61"/>
      <c r="F22" s="61"/>
      <c r="G22" s="61"/>
      <c r="H22" s="61"/>
      <c r="I22" s="61"/>
      <c r="J22" s="61"/>
      <c r="K22" s="61"/>
      <c r="L22" s="61"/>
      <c r="M22" s="61"/>
      <c r="N22" s="61"/>
      <c r="O22" s="61"/>
      <c r="P22" s="61"/>
      <c r="Q22" s="61"/>
      <c r="R22" s="41"/>
      <c r="S22" s="41"/>
      <c r="T22" s="41"/>
      <c r="U22" s="41"/>
    </row>
    <row r="23" spans="1:21" ht="69.75" customHeight="1">
      <c r="A23" s="59"/>
      <c r="B23" s="55"/>
      <c r="C23" s="63" t="s">
        <v>246</v>
      </c>
      <c r="D23" s="939" t="s">
        <v>247</v>
      </c>
      <c r="E23" s="939"/>
      <c r="F23" s="939"/>
      <c r="G23" s="939"/>
      <c r="H23" s="939"/>
      <c r="I23" s="939"/>
      <c r="J23" s="939"/>
      <c r="K23" s="939"/>
      <c r="L23" s="939"/>
      <c r="M23" s="939"/>
      <c r="N23" s="939"/>
      <c r="O23" s="939"/>
      <c r="P23" s="939"/>
      <c r="Q23" s="939"/>
      <c r="R23" s="66"/>
      <c r="S23" s="53"/>
      <c r="T23" s="41"/>
      <c r="U23" s="41"/>
    </row>
    <row r="24" spans="1:21" ht="8.25" customHeight="1">
      <c r="A24" s="59"/>
      <c r="B24" s="55"/>
      <c r="C24" s="41"/>
      <c r="D24" s="41"/>
      <c r="E24" s="41"/>
      <c r="F24" s="41"/>
      <c r="G24" s="41"/>
      <c r="H24" s="41"/>
      <c r="I24" s="41"/>
      <c r="J24" s="41"/>
      <c r="K24" s="41"/>
      <c r="L24" s="41"/>
      <c r="M24" s="41"/>
      <c r="N24" s="41"/>
      <c r="O24" s="41"/>
      <c r="P24" s="41"/>
      <c r="Q24" s="41"/>
      <c r="R24" s="41"/>
      <c r="S24" s="41"/>
      <c r="T24" s="41"/>
      <c r="U24" s="41"/>
    </row>
    <row r="25" spans="1:21" ht="87" customHeight="1">
      <c r="A25" s="59"/>
      <c r="B25" s="55"/>
      <c r="C25" s="63" t="s">
        <v>248</v>
      </c>
      <c r="D25" s="939" t="s">
        <v>249</v>
      </c>
      <c r="E25" s="939"/>
      <c r="F25" s="939"/>
      <c r="G25" s="939"/>
      <c r="H25" s="939"/>
      <c r="I25" s="939"/>
      <c r="J25" s="939"/>
      <c r="K25" s="939"/>
      <c r="L25" s="939"/>
      <c r="M25" s="939"/>
      <c r="N25" s="939"/>
      <c r="O25" s="939"/>
      <c r="P25" s="939"/>
      <c r="Q25" s="939"/>
      <c r="R25" s="66"/>
      <c r="S25" s="53"/>
      <c r="T25" s="41"/>
      <c r="U25" s="41"/>
    </row>
    <row r="26" spans="1:21" ht="10.5" customHeight="1">
      <c r="A26" s="59"/>
      <c r="B26" s="55"/>
      <c r="C26" s="41"/>
      <c r="D26" s="61"/>
      <c r="E26" s="41"/>
      <c r="F26" s="41"/>
      <c r="G26" s="41"/>
      <c r="H26" s="41"/>
      <c r="I26" s="41"/>
      <c r="J26" s="41"/>
      <c r="K26" s="41"/>
      <c r="L26" s="41"/>
      <c r="M26" s="41"/>
      <c r="N26" s="41"/>
      <c r="O26" s="41"/>
      <c r="P26" s="41"/>
      <c r="Q26" s="41"/>
      <c r="R26" s="41"/>
      <c r="S26" s="41"/>
      <c r="T26" s="41"/>
      <c r="U26" s="41"/>
    </row>
    <row r="27" spans="1:21" ht="30.75" customHeight="1">
      <c r="A27" s="59"/>
      <c r="B27" s="55"/>
      <c r="C27" s="63" t="s">
        <v>250</v>
      </c>
      <c r="D27" s="939" t="s">
        <v>251</v>
      </c>
      <c r="E27" s="939"/>
      <c r="F27" s="939"/>
      <c r="G27" s="939"/>
      <c r="H27" s="939"/>
      <c r="I27" s="939"/>
      <c r="J27" s="939"/>
      <c r="K27" s="939"/>
      <c r="L27" s="939"/>
      <c r="M27" s="939"/>
      <c r="N27" s="939"/>
      <c r="O27" s="939"/>
      <c r="P27" s="939"/>
      <c r="Q27" s="939"/>
      <c r="R27" s="66"/>
      <c r="S27" s="53"/>
      <c r="T27" s="41"/>
      <c r="U27" s="41"/>
    </row>
    <row r="28" spans="1:21">
      <c r="A28" s="59"/>
      <c r="B28" s="55"/>
      <c r="C28" s="41"/>
      <c r="D28" s="41"/>
      <c r="E28" s="41"/>
      <c r="F28" s="41"/>
      <c r="G28" s="41"/>
      <c r="H28" s="41"/>
      <c r="I28" s="41"/>
      <c r="J28" s="41"/>
      <c r="K28" s="41"/>
      <c r="L28" s="41"/>
      <c r="M28" s="41"/>
      <c r="N28" s="41"/>
      <c r="O28" s="41"/>
      <c r="P28" s="41"/>
      <c r="Q28" s="41"/>
      <c r="R28" s="41"/>
      <c r="S28" s="41"/>
      <c r="T28" s="41"/>
      <c r="U28" s="41"/>
    </row>
    <row r="29" spans="1:21">
      <c r="A29" s="59" t="s">
        <v>252</v>
      </c>
      <c r="B29" s="938" t="s">
        <v>528</v>
      </c>
      <c r="C29" s="938"/>
      <c r="D29" s="938"/>
      <c r="E29" s="938"/>
      <c r="F29" s="938"/>
      <c r="G29" s="938"/>
      <c r="H29" s="938"/>
      <c r="I29" s="938"/>
      <c r="J29" s="938"/>
      <c r="K29" s="938"/>
      <c r="L29" s="938"/>
      <c r="M29" s="938"/>
      <c r="N29" s="938"/>
      <c r="O29" s="938"/>
      <c r="P29" s="938"/>
      <c r="Q29" s="938"/>
      <c r="R29" s="61"/>
      <c r="S29" s="41"/>
      <c r="T29" s="41"/>
      <c r="U29" s="41"/>
    </row>
    <row r="30" spans="1:21" ht="9.75" customHeight="1">
      <c r="A30" s="59"/>
      <c r="B30" s="55"/>
      <c r="C30" s="41"/>
      <c r="D30" s="41"/>
      <c r="E30" s="41"/>
      <c r="F30" s="41"/>
      <c r="G30" s="41"/>
      <c r="H30" s="41"/>
      <c r="I30" s="41"/>
      <c r="J30" s="41"/>
      <c r="K30" s="41"/>
      <c r="L30" s="41"/>
      <c r="M30" s="41"/>
      <c r="N30" s="41"/>
      <c r="O30" s="41"/>
      <c r="P30" s="41"/>
      <c r="Q30" s="41"/>
      <c r="R30" s="41"/>
      <c r="S30" s="41"/>
      <c r="T30" s="41"/>
      <c r="U30" s="41"/>
    </row>
    <row r="31" spans="1:21">
      <c r="A31" s="59"/>
      <c r="B31" s="942" t="s">
        <v>253</v>
      </c>
      <c r="C31" s="942"/>
      <c r="D31" s="942"/>
      <c r="E31" s="942"/>
      <c r="F31" s="942"/>
      <c r="G31" s="942"/>
      <c r="H31" s="942"/>
      <c r="I31" s="942"/>
      <c r="J31" s="942"/>
      <c r="K31" s="942"/>
      <c r="L31" s="942"/>
      <c r="M31" s="942"/>
      <c r="N31" s="942"/>
      <c r="O31" s="942"/>
      <c r="P31" s="942"/>
      <c r="Q31" s="942"/>
      <c r="R31" s="942"/>
      <c r="S31" s="942"/>
      <c r="T31" s="41"/>
      <c r="U31" s="41"/>
    </row>
    <row r="32" spans="1:21" ht="13.5" customHeight="1">
      <c r="A32" s="59"/>
      <c r="B32" s="55"/>
      <c r="C32" s="61"/>
      <c r="D32" s="61"/>
      <c r="E32" s="61"/>
      <c r="F32" s="61"/>
      <c r="G32" s="61"/>
      <c r="H32" s="61"/>
      <c r="I32" s="61"/>
      <c r="J32" s="61"/>
      <c r="K32" s="41"/>
      <c r="L32" s="41"/>
      <c r="M32" s="41"/>
      <c r="N32" s="41"/>
      <c r="O32" s="41"/>
      <c r="P32" s="41"/>
      <c r="Q32" s="41"/>
      <c r="R32" s="41"/>
      <c r="S32" s="41"/>
      <c r="T32" s="41"/>
      <c r="U32" s="41"/>
    </row>
    <row r="33" spans="1:21" ht="33" customHeight="1">
      <c r="A33" s="64" t="s">
        <v>254</v>
      </c>
      <c r="B33" s="871" t="s">
        <v>255</v>
      </c>
      <c r="C33" s="871"/>
      <c r="D33" s="871"/>
      <c r="E33" s="871"/>
      <c r="F33" s="871"/>
      <c r="G33" s="871"/>
      <c r="H33" s="871"/>
      <c r="I33" s="871"/>
      <c r="J33" s="871"/>
      <c r="K33" s="871"/>
      <c r="L33" s="871"/>
      <c r="M33" s="871"/>
      <c r="N33" s="871"/>
      <c r="O33" s="871"/>
      <c r="P33" s="871"/>
      <c r="Q33" s="871"/>
      <c r="R33" s="66"/>
      <c r="S33" s="41"/>
      <c r="T33" s="41"/>
      <c r="U33" s="41"/>
    </row>
    <row r="34" spans="1:21">
      <c r="A34" s="59"/>
      <c r="B34" s="55"/>
      <c r="C34" s="41"/>
      <c r="D34" s="41"/>
      <c r="E34" s="41"/>
      <c r="F34" s="41"/>
      <c r="G34" s="41"/>
      <c r="H34" s="41"/>
      <c r="I34" s="41"/>
      <c r="J34" s="41"/>
      <c r="K34" s="61"/>
      <c r="L34" s="61"/>
      <c r="M34" s="61"/>
      <c r="N34" s="61"/>
      <c r="O34" s="61"/>
      <c r="P34" s="61"/>
      <c r="Q34" s="61"/>
      <c r="R34" s="61"/>
      <c r="S34" s="61"/>
      <c r="T34" s="41"/>
      <c r="U34" s="41"/>
    </row>
    <row r="35" spans="1:21">
      <c r="A35" s="59" t="s">
        <v>256</v>
      </c>
      <c r="B35" s="938" t="s">
        <v>257</v>
      </c>
      <c r="C35" s="938"/>
      <c r="D35" s="938"/>
      <c r="E35" s="938"/>
      <c r="F35" s="938"/>
      <c r="G35" s="938"/>
      <c r="H35" s="938"/>
      <c r="I35" s="938"/>
      <c r="J35" s="938"/>
      <c r="K35" s="938"/>
      <c r="L35" s="938"/>
      <c r="M35" s="938"/>
      <c r="N35" s="938"/>
      <c r="O35" s="938"/>
      <c r="P35" s="938"/>
      <c r="Q35" s="938"/>
      <c r="R35" s="61"/>
      <c r="S35" s="41"/>
      <c r="T35" s="41"/>
      <c r="U35" s="41"/>
    </row>
    <row r="36" spans="1:21" ht="8.25" customHeight="1">
      <c r="A36" s="59"/>
      <c r="B36" s="55"/>
      <c r="C36" s="41"/>
      <c r="D36" s="41"/>
      <c r="E36" s="41"/>
      <c r="F36" s="41"/>
      <c r="G36" s="41"/>
      <c r="H36" s="41"/>
      <c r="I36" s="41"/>
      <c r="J36" s="41"/>
      <c r="K36" s="61"/>
      <c r="L36" s="61"/>
      <c r="M36" s="61"/>
      <c r="N36" s="61"/>
      <c r="O36" s="61"/>
      <c r="P36" s="61"/>
      <c r="Q36" s="61"/>
      <c r="R36" s="61"/>
      <c r="S36" s="61"/>
      <c r="T36" s="41"/>
      <c r="U36" s="41"/>
    </row>
    <row r="37" spans="1:21">
      <c r="A37" s="59"/>
      <c r="B37" s="60">
        <v>1</v>
      </c>
      <c r="C37" s="938" t="s">
        <v>258</v>
      </c>
      <c r="D37" s="938"/>
      <c r="E37" s="938"/>
      <c r="F37" s="938"/>
      <c r="G37" s="938"/>
      <c r="H37" s="938"/>
      <c r="I37" s="938"/>
      <c r="J37" s="938"/>
      <c r="K37" s="938"/>
      <c r="L37" s="938"/>
      <c r="M37" s="938"/>
      <c r="N37" s="938"/>
      <c r="O37" s="938"/>
      <c r="P37" s="938"/>
      <c r="Q37" s="938"/>
      <c r="R37" s="937"/>
      <c r="S37" s="937"/>
      <c r="T37" s="41"/>
      <c r="U37" s="41"/>
    </row>
    <row r="38" spans="1:21">
      <c r="A38" s="59"/>
      <c r="B38" s="60">
        <v>2</v>
      </c>
      <c r="C38" s="938" t="s">
        <v>259</v>
      </c>
      <c r="D38" s="938"/>
      <c r="E38" s="938"/>
      <c r="F38" s="938"/>
      <c r="G38" s="938"/>
      <c r="H38" s="938"/>
      <c r="I38" s="938"/>
      <c r="J38" s="938"/>
      <c r="K38" s="938"/>
      <c r="L38" s="938"/>
      <c r="M38" s="938"/>
      <c r="N38" s="938"/>
      <c r="O38" s="938"/>
      <c r="P38" s="938"/>
      <c r="Q38" s="938"/>
      <c r="R38" s="937"/>
      <c r="S38" s="937"/>
      <c r="T38" s="41"/>
      <c r="U38" s="41"/>
    </row>
    <row r="39" spans="1:21">
      <c r="A39" s="59"/>
      <c r="B39" s="60">
        <v>3</v>
      </c>
      <c r="C39" s="938" t="s">
        <v>260</v>
      </c>
      <c r="D39" s="938"/>
      <c r="E39" s="938"/>
      <c r="F39" s="938"/>
      <c r="G39" s="938"/>
      <c r="H39" s="938"/>
      <c r="I39" s="938"/>
      <c r="J39" s="938"/>
      <c r="K39" s="938"/>
      <c r="L39" s="938"/>
      <c r="M39" s="938"/>
      <c r="N39" s="938"/>
      <c r="O39" s="938"/>
      <c r="P39" s="938"/>
      <c r="Q39" s="938"/>
      <c r="R39" s="937"/>
      <c r="S39" s="937"/>
      <c r="T39" s="41"/>
      <c r="U39" s="41"/>
    </row>
    <row r="40" spans="1:21" ht="14.25" customHeight="1">
      <c r="A40" s="59"/>
      <c r="B40" s="60"/>
      <c r="C40" s="61"/>
      <c r="D40" s="61"/>
      <c r="E40" s="61"/>
      <c r="F40" s="61"/>
      <c r="G40" s="61"/>
      <c r="H40" s="61"/>
      <c r="I40" s="61"/>
      <c r="J40" s="61"/>
      <c r="K40" s="61"/>
      <c r="L40" s="61"/>
      <c r="M40" s="61"/>
      <c r="N40" s="61"/>
      <c r="O40" s="61"/>
      <c r="P40" s="61"/>
      <c r="Q40" s="61"/>
      <c r="R40" s="61"/>
      <c r="S40" s="41"/>
      <c r="T40" s="41"/>
      <c r="U40" s="41"/>
    </row>
    <row r="41" spans="1:21" ht="33" customHeight="1">
      <c r="A41" s="64" t="s">
        <v>261</v>
      </c>
      <c r="B41" s="871" t="s">
        <v>567</v>
      </c>
      <c r="C41" s="871"/>
      <c r="D41" s="871"/>
      <c r="E41" s="871"/>
      <c r="F41" s="871"/>
      <c r="G41" s="871"/>
      <c r="H41" s="871"/>
      <c r="I41" s="871"/>
      <c r="J41" s="871"/>
      <c r="K41" s="871"/>
      <c r="L41" s="871"/>
      <c r="M41" s="871"/>
      <c r="N41" s="871"/>
      <c r="O41" s="871"/>
      <c r="P41" s="871"/>
      <c r="Q41" s="871"/>
      <c r="R41" s="871"/>
      <c r="S41" s="871"/>
    </row>
    <row r="42" spans="1:21" ht="25.5" customHeight="1">
      <c r="A42" s="59"/>
      <c r="B42" s="55"/>
      <c r="C42" s="41"/>
      <c r="D42" s="41"/>
      <c r="E42" s="41"/>
      <c r="F42" s="41"/>
      <c r="G42" s="946" t="s">
        <v>262</v>
      </c>
      <c r="H42" s="946"/>
      <c r="I42" s="946"/>
      <c r="J42" s="946"/>
      <c r="K42" s="946"/>
      <c r="M42" s="41"/>
      <c r="N42" s="41"/>
      <c r="O42" s="693" t="s">
        <v>566</v>
      </c>
      <c r="P42" s="693"/>
      <c r="Q42" s="693"/>
      <c r="R42" s="693"/>
      <c r="S42" s="693"/>
      <c r="T42" s="59"/>
    </row>
    <row r="43" spans="1:21">
      <c r="A43" s="59"/>
      <c r="B43" s="60">
        <v>1</v>
      </c>
      <c r="C43" s="61" t="s">
        <v>263</v>
      </c>
      <c r="D43" s="61"/>
      <c r="E43" s="61"/>
      <c r="F43" s="61"/>
      <c r="G43" s="61"/>
      <c r="H43" s="935"/>
      <c r="I43" s="935"/>
      <c r="J43" s="935"/>
      <c r="K43" s="564"/>
      <c r="L43" s="564"/>
      <c r="M43" s="61"/>
      <c r="N43" s="61"/>
    </row>
    <row r="44" spans="1:21">
      <c r="A44" s="59"/>
      <c r="B44" s="60">
        <v>2</v>
      </c>
      <c r="C44" s="61" t="s">
        <v>264</v>
      </c>
      <c r="D44" s="61"/>
      <c r="E44" s="61"/>
      <c r="F44" s="61"/>
      <c r="G44" s="61"/>
      <c r="H44" s="936"/>
      <c r="I44" s="936"/>
      <c r="J44" s="936"/>
      <c r="K44" s="564"/>
      <c r="L44" s="564"/>
      <c r="M44" s="61"/>
      <c r="N44" s="61"/>
      <c r="O44" s="3" t="s">
        <v>564</v>
      </c>
      <c r="R44" s="884"/>
      <c r="S44" s="884"/>
    </row>
    <row r="45" spans="1:21">
      <c r="A45" s="59"/>
      <c r="B45" s="60">
        <v>3</v>
      </c>
      <c r="C45" s="61" t="s">
        <v>265</v>
      </c>
      <c r="D45" s="61"/>
      <c r="E45" s="61"/>
      <c r="F45" s="61"/>
      <c r="G45" s="61"/>
      <c r="H45" s="936"/>
      <c r="I45" s="936"/>
      <c r="J45" s="936"/>
      <c r="K45" s="564"/>
      <c r="L45" s="564"/>
      <c r="M45" s="61"/>
      <c r="N45" s="61"/>
      <c r="O45" s="3" t="s">
        <v>565</v>
      </c>
      <c r="R45" s="947"/>
      <c r="S45" s="947"/>
    </row>
    <row r="46" spans="1:21">
      <c r="A46" s="59"/>
      <c r="B46" s="60">
        <v>4</v>
      </c>
      <c r="C46" s="61" t="s">
        <v>266</v>
      </c>
      <c r="D46" s="61"/>
      <c r="E46" s="61"/>
      <c r="F46" s="61"/>
      <c r="G46" s="61"/>
      <c r="H46" s="936"/>
      <c r="I46" s="936"/>
      <c r="J46" s="936"/>
      <c r="K46" s="564"/>
      <c r="L46" s="564"/>
      <c r="M46" s="61"/>
      <c r="N46" s="61"/>
    </row>
    <row r="47" spans="1:21">
      <c r="A47" s="59"/>
      <c r="B47" s="60">
        <v>5</v>
      </c>
      <c r="C47" s="61" t="s">
        <v>267</v>
      </c>
      <c r="D47" s="61"/>
      <c r="E47" s="61"/>
      <c r="F47" s="61"/>
      <c r="G47" s="61"/>
      <c r="H47" s="936"/>
      <c r="I47" s="936"/>
      <c r="J47" s="936"/>
      <c r="K47" s="564"/>
      <c r="L47" s="564"/>
      <c r="M47" s="61"/>
      <c r="N47" s="61"/>
    </row>
    <row r="48" spans="1:21">
      <c r="A48" s="59"/>
      <c r="B48" s="60">
        <v>6</v>
      </c>
      <c r="C48" s="61" t="s">
        <v>268</v>
      </c>
      <c r="D48" s="61"/>
      <c r="E48" s="61"/>
      <c r="F48" s="61"/>
      <c r="G48" s="61"/>
      <c r="H48" s="936"/>
      <c r="I48" s="936"/>
      <c r="J48" s="936"/>
      <c r="K48" s="564"/>
      <c r="L48" s="564"/>
      <c r="M48" s="61"/>
      <c r="N48" s="61"/>
    </row>
    <row r="49" spans="1:14">
      <c r="A49" s="59"/>
      <c r="B49" s="60">
        <v>7</v>
      </c>
      <c r="C49" s="61" t="s">
        <v>269</v>
      </c>
      <c r="D49" s="61"/>
      <c r="E49" s="932"/>
      <c r="F49" s="932"/>
      <c r="G49" s="61"/>
      <c r="H49" s="936"/>
      <c r="I49" s="936"/>
      <c r="J49" s="936"/>
      <c r="K49" s="564"/>
      <c r="L49" s="564"/>
      <c r="M49" s="180"/>
      <c r="N49" s="61"/>
    </row>
    <row r="50" spans="1:14" ht="11.25" customHeight="1">
      <c r="A50" s="59"/>
      <c r="B50" s="55"/>
      <c r="C50" s="41"/>
      <c r="D50" s="41"/>
      <c r="E50" s="41"/>
      <c r="F50" s="41"/>
      <c r="G50" s="41"/>
      <c r="H50" s="55"/>
      <c r="I50" s="55"/>
      <c r="J50" s="55"/>
      <c r="K50" s="41"/>
      <c r="L50" s="41"/>
      <c r="M50" s="41"/>
      <c r="N50" s="41"/>
    </row>
    <row r="51" spans="1:14" ht="18" customHeight="1" thickBot="1">
      <c r="G51" s="3" t="s">
        <v>533</v>
      </c>
      <c r="H51" s="933">
        <f>SUM(H43:J49)</f>
        <v>0</v>
      </c>
      <c r="I51" s="934"/>
      <c r="J51" s="934"/>
    </row>
    <row r="52" spans="1:14" ht="17.25" thickTop="1"/>
  </sheetData>
  <sheetProtection algorithmName="SHA-512" hashValue="XLG9Cf0H0BqH5AQpUhCpAJuhTbyh6ZZmoazYlt6zPrPzb2sn7DRoO9AWalWNiIAPqS/42VPoYGFFpnhvSVvMWg==" saltValue="UNw4HM5m4yVemx+IJ6vvRw==" spinCount="100000" sheet="1" selectLockedCells="1"/>
  <mergeCells count="42">
    <mergeCell ref="B41:S41"/>
    <mergeCell ref="G42:K42"/>
    <mergeCell ref="O42:S42"/>
    <mergeCell ref="R44:S44"/>
    <mergeCell ref="R45:S45"/>
    <mergeCell ref="A1:P1"/>
    <mergeCell ref="C39:Q39"/>
    <mergeCell ref="B10:P10"/>
    <mergeCell ref="C38:Q38"/>
    <mergeCell ref="B31:S31"/>
    <mergeCell ref="D25:Q25"/>
    <mergeCell ref="D27:Q27"/>
    <mergeCell ref="B5:R5"/>
    <mergeCell ref="A3:J3"/>
    <mergeCell ref="B7:R7"/>
    <mergeCell ref="C12:Q12"/>
    <mergeCell ref="C13:Q13"/>
    <mergeCell ref="C14:Q14"/>
    <mergeCell ref="C15:S15"/>
    <mergeCell ref="B33:Q33"/>
    <mergeCell ref="B35:Q35"/>
    <mergeCell ref="C17:S17"/>
    <mergeCell ref="D19:Q19"/>
    <mergeCell ref="D21:Q21"/>
    <mergeCell ref="D23:Q23"/>
    <mergeCell ref="R37:S37"/>
    <mergeCell ref="R12:S12"/>
    <mergeCell ref="R13:S13"/>
    <mergeCell ref="R14:S14"/>
    <mergeCell ref="E49:F49"/>
    <mergeCell ref="H51:J51"/>
    <mergeCell ref="H43:J43"/>
    <mergeCell ref="H44:J44"/>
    <mergeCell ref="H45:J45"/>
    <mergeCell ref="H46:J46"/>
    <mergeCell ref="H47:J47"/>
    <mergeCell ref="H48:J48"/>
    <mergeCell ref="H49:J49"/>
    <mergeCell ref="R38:S38"/>
    <mergeCell ref="R39:S39"/>
    <mergeCell ref="C37:Q37"/>
    <mergeCell ref="B29:Q29"/>
  </mergeCells>
  <printOptions horizontalCentered="1"/>
  <pageMargins left="0.2" right="0.19" top="0.25" bottom="1.1499999999999999" header="0" footer="0.5"/>
  <pageSetup scale="67" orientation="portrait" r:id="rId1"/>
  <headerFooter alignWithMargins="0">
    <oddFooter>&amp;R&amp;"Arial Narrow,Regular"&amp;11Acquisition Worksheet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7810" r:id="rId4" name="Check Box 2">
              <controlPr defaultSize="0" autoFill="0" autoLine="0" autoPict="0" altText="Placed in Service">
                <anchor moveWithCells="1">
                  <from>
                    <xdr:col>18</xdr:col>
                    <xdr:colOff>228600</xdr:colOff>
                    <xdr:row>3</xdr:row>
                    <xdr:rowOff>47625</xdr:rowOff>
                  </from>
                  <to>
                    <xdr:col>18</xdr:col>
                    <xdr:colOff>581025</xdr:colOff>
                    <xdr:row>4</xdr:row>
                    <xdr:rowOff>304800</xdr:rowOff>
                  </to>
                </anchor>
              </controlPr>
            </control>
          </mc:Choice>
        </mc:AlternateContent>
        <mc:AlternateContent xmlns:mc="http://schemas.openxmlformats.org/markup-compatibility/2006">
          <mc:Choice Requires="x14">
            <control shapeId="247811" r:id="rId5" name="Check Box 3">
              <controlPr defaultSize="0" autoFill="0" autoLine="0" autoPict="0" altText="Placed in Service">
                <anchor moveWithCells="1">
                  <from>
                    <xdr:col>18</xdr:col>
                    <xdr:colOff>219075</xdr:colOff>
                    <xdr:row>5</xdr:row>
                    <xdr:rowOff>28575</xdr:rowOff>
                  </from>
                  <to>
                    <xdr:col>18</xdr:col>
                    <xdr:colOff>600075</xdr:colOff>
                    <xdr:row>7</xdr:row>
                    <xdr:rowOff>28575</xdr:rowOff>
                  </to>
                </anchor>
              </controlPr>
            </control>
          </mc:Choice>
        </mc:AlternateContent>
        <mc:AlternateContent xmlns:mc="http://schemas.openxmlformats.org/markup-compatibility/2006">
          <mc:Choice Requires="x14">
            <control shapeId="247812" r:id="rId6" name="Check Box 4">
              <controlPr defaultSize="0" autoFill="0" autoLine="0" autoPict="0" altText="Placed in Service">
                <anchor moveWithCells="1">
                  <from>
                    <xdr:col>18</xdr:col>
                    <xdr:colOff>219075</xdr:colOff>
                    <xdr:row>17</xdr:row>
                    <xdr:rowOff>161925</xdr:rowOff>
                  </from>
                  <to>
                    <xdr:col>18</xdr:col>
                    <xdr:colOff>600075</xdr:colOff>
                    <xdr:row>18</xdr:row>
                    <xdr:rowOff>285750</xdr:rowOff>
                  </to>
                </anchor>
              </controlPr>
            </control>
          </mc:Choice>
        </mc:AlternateContent>
        <mc:AlternateContent xmlns:mc="http://schemas.openxmlformats.org/markup-compatibility/2006">
          <mc:Choice Requires="x14">
            <control shapeId="247813" r:id="rId7" name="Check Box 5">
              <controlPr defaultSize="0" autoFill="0" autoLine="0" autoPict="0" altText="Placed in Service">
                <anchor moveWithCells="1">
                  <from>
                    <xdr:col>18</xdr:col>
                    <xdr:colOff>219075</xdr:colOff>
                    <xdr:row>20</xdr:row>
                    <xdr:rowOff>28575</xdr:rowOff>
                  </from>
                  <to>
                    <xdr:col>18</xdr:col>
                    <xdr:colOff>600075</xdr:colOff>
                    <xdr:row>20</xdr:row>
                    <xdr:rowOff>361950</xdr:rowOff>
                  </to>
                </anchor>
              </controlPr>
            </control>
          </mc:Choice>
        </mc:AlternateContent>
        <mc:AlternateContent xmlns:mc="http://schemas.openxmlformats.org/markup-compatibility/2006">
          <mc:Choice Requires="x14">
            <control shapeId="247814" r:id="rId8" name="Check Box 6">
              <controlPr defaultSize="0" autoFill="0" autoLine="0" autoPict="0" altText="Placed in Service">
                <anchor moveWithCells="1">
                  <from>
                    <xdr:col>18</xdr:col>
                    <xdr:colOff>219075</xdr:colOff>
                    <xdr:row>22</xdr:row>
                    <xdr:rowOff>28575</xdr:rowOff>
                  </from>
                  <to>
                    <xdr:col>18</xdr:col>
                    <xdr:colOff>600075</xdr:colOff>
                    <xdr:row>22</xdr:row>
                    <xdr:rowOff>361950</xdr:rowOff>
                  </to>
                </anchor>
              </controlPr>
            </control>
          </mc:Choice>
        </mc:AlternateContent>
        <mc:AlternateContent xmlns:mc="http://schemas.openxmlformats.org/markup-compatibility/2006">
          <mc:Choice Requires="x14">
            <control shapeId="247816" r:id="rId9" name="Check Box 8">
              <controlPr defaultSize="0" autoFill="0" autoLine="0" autoPict="0" altText="Placed in Service">
                <anchor moveWithCells="1">
                  <from>
                    <xdr:col>18</xdr:col>
                    <xdr:colOff>219075</xdr:colOff>
                    <xdr:row>23</xdr:row>
                    <xdr:rowOff>28575</xdr:rowOff>
                  </from>
                  <to>
                    <xdr:col>18</xdr:col>
                    <xdr:colOff>600075</xdr:colOff>
                    <xdr:row>24</xdr:row>
                    <xdr:rowOff>257175</xdr:rowOff>
                  </to>
                </anchor>
              </controlPr>
            </control>
          </mc:Choice>
        </mc:AlternateContent>
        <mc:AlternateContent xmlns:mc="http://schemas.openxmlformats.org/markup-compatibility/2006">
          <mc:Choice Requires="x14">
            <control shapeId="247817" r:id="rId10" name="Check Box 9">
              <controlPr defaultSize="0" autoFill="0" autoLine="0" autoPict="0" altText="Placed in Service">
                <anchor moveWithCells="1">
                  <from>
                    <xdr:col>18</xdr:col>
                    <xdr:colOff>219075</xdr:colOff>
                    <xdr:row>25</xdr:row>
                    <xdr:rowOff>114300</xdr:rowOff>
                  </from>
                  <to>
                    <xdr:col>18</xdr:col>
                    <xdr:colOff>600075</xdr:colOff>
                    <xdr:row>26</xdr:row>
                    <xdr:rowOff>314325</xdr:rowOff>
                  </to>
                </anchor>
              </controlPr>
            </control>
          </mc:Choice>
        </mc:AlternateContent>
        <mc:AlternateContent xmlns:mc="http://schemas.openxmlformats.org/markup-compatibility/2006">
          <mc:Choice Requires="x14">
            <control shapeId="247819" r:id="rId11" name="Check Box 11">
              <controlPr defaultSize="0" autoFill="0" autoLine="0" autoPict="0" altText="Placed in Service">
                <anchor moveWithCells="1">
                  <from>
                    <xdr:col>18</xdr:col>
                    <xdr:colOff>219075</xdr:colOff>
                    <xdr:row>27</xdr:row>
                    <xdr:rowOff>180975</xdr:rowOff>
                  </from>
                  <to>
                    <xdr:col>18</xdr:col>
                    <xdr:colOff>600075</xdr:colOff>
                    <xdr:row>29</xdr:row>
                    <xdr:rowOff>95250</xdr:rowOff>
                  </to>
                </anchor>
              </controlPr>
            </control>
          </mc:Choice>
        </mc:AlternateContent>
        <mc:AlternateContent xmlns:mc="http://schemas.openxmlformats.org/markup-compatibility/2006">
          <mc:Choice Requires="x14">
            <control shapeId="247820" r:id="rId12" name="Check Box 12">
              <controlPr defaultSize="0" autoFill="0" autoLine="0" autoPict="0" altText="Placed in Service">
                <anchor moveWithCells="1">
                  <from>
                    <xdr:col>18</xdr:col>
                    <xdr:colOff>219075</xdr:colOff>
                    <xdr:row>33</xdr:row>
                    <xdr:rowOff>133350</xdr:rowOff>
                  </from>
                  <to>
                    <xdr:col>18</xdr:col>
                    <xdr:colOff>600075</xdr:colOff>
                    <xdr:row>35</xdr:row>
                    <xdr:rowOff>57150</xdr:rowOff>
                  </to>
                </anchor>
              </controlPr>
            </control>
          </mc:Choice>
        </mc:AlternateContent>
        <mc:AlternateContent xmlns:mc="http://schemas.openxmlformats.org/markup-compatibility/2006">
          <mc:Choice Requires="x14">
            <control shapeId="247824" r:id="rId13" name="Check Box 16">
              <controlPr defaultSize="0" autoFill="0" autoLine="0" autoPict="0" altText="Placed in Service">
                <anchor moveWithCells="1">
                  <from>
                    <xdr:col>18</xdr:col>
                    <xdr:colOff>209550</xdr:colOff>
                    <xdr:row>32</xdr:row>
                    <xdr:rowOff>0</xdr:rowOff>
                  </from>
                  <to>
                    <xdr:col>18</xdr:col>
                    <xdr:colOff>495300</xdr:colOff>
                    <xdr:row>32</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pageSetUpPr autoPageBreaks="0" fitToPage="1"/>
  </sheetPr>
  <dimension ref="A1:R50"/>
  <sheetViews>
    <sheetView showGridLines="0" topLeftCell="B2" zoomScaleNormal="100" workbookViewId="0">
      <selection activeCell="G2" sqref="G2:N2"/>
    </sheetView>
  </sheetViews>
  <sheetFormatPr defaultColWidth="9.140625" defaultRowHeight="16.5"/>
  <cols>
    <col min="1" max="1" width="3.85546875" style="1" customWidth="1"/>
    <col min="2" max="2" width="3" style="1" customWidth="1"/>
    <col min="3" max="3" width="8.85546875" style="1" customWidth="1"/>
    <col min="4" max="4" width="4.42578125" style="1" customWidth="1"/>
    <col min="5" max="5" width="2.28515625" style="1" customWidth="1"/>
    <col min="6" max="6" width="6.140625" style="1" customWidth="1"/>
    <col min="7" max="7" width="4.5703125" style="1" customWidth="1"/>
    <col min="8" max="8" width="8.42578125" style="1" customWidth="1"/>
    <col min="9" max="9" width="3.85546875" style="1" customWidth="1"/>
    <col min="10" max="10" width="3.7109375" style="1" customWidth="1"/>
    <col min="11" max="11" width="4.140625" style="1" customWidth="1"/>
    <col min="12" max="12" width="3.5703125" style="1" customWidth="1"/>
    <col min="13" max="13" width="12.85546875" style="1" customWidth="1"/>
    <col min="14" max="14" width="4.140625" style="1" customWidth="1"/>
    <col min="15" max="15" width="6.5703125" style="1" customWidth="1"/>
    <col min="16" max="16" width="12.28515625" style="1" customWidth="1"/>
    <col min="17" max="17" width="12.85546875" style="1" customWidth="1"/>
    <col min="18" max="18" width="9.42578125" style="1" customWidth="1"/>
    <col min="19" max="19" width="3.5703125" style="1" customWidth="1"/>
    <col min="20" max="16384" width="9.140625" style="1"/>
  </cols>
  <sheetData>
    <row r="1" spans="1:18" ht="43.5" customHeight="1">
      <c r="C1" s="691" t="s">
        <v>154</v>
      </c>
      <c r="D1" s="691"/>
      <c r="E1" s="691"/>
      <c r="F1" s="691"/>
      <c r="G1" s="691"/>
      <c r="J1" s="690"/>
      <c r="K1" s="690"/>
      <c r="L1" s="690"/>
      <c r="M1" s="690"/>
      <c r="N1" s="690"/>
      <c r="O1" s="690"/>
      <c r="P1" s="690"/>
      <c r="Q1" s="690"/>
    </row>
    <row r="2" spans="1:18" ht="20.25" customHeight="1">
      <c r="C2" s="16" t="s">
        <v>155</v>
      </c>
      <c r="D2" s="16"/>
      <c r="E2" s="16"/>
      <c r="F2" s="16"/>
      <c r="G2" s="676"/>
      <c r="H2" s="676"/>
      <c r="I2" s="676"/>
      <c r="J2" s="676"/>
      <c r="K2" s="676"/>
      <c r="L2" s="676"/>
      <c r="M2" s="676"/>
      <c r="N2" s="676"/>
      <c r="O2" s="39"/>
      <c r="P2" s="3" t="s">
        <v>97</v>
      </c>
      <c r="Q2" s="15"/>
    </row>
    <row r="3" spans="1:18" ht="20.25" customHeight="1">
      <c r="C3" s="680" t="s">
        <v>156</v>
      </c>
      <c r="D3" s="680"/>
      <c r="E3" s="680"/>
      <c r="F3" s="680"/>
      <c r="G3" s="683"/>
      <c r="H3" s="683"/>
      <c r="I3" s="683"/>
      <c r="J3" s="129"/>
      <c r="K3" s="129"/>
      <c r="L3" s="129"/>
      <c r="Q3" s="39"/>
    </row>
    <row r="4" spans="1:18" ht="24" customHeight="1">
      <c r="C4" s="680" t="s">
        <v>399</v>
      </c>
      <c r="D4" s="680"/>
      <c r="E4" s="680"/>
      <c r="F4" s="680"/>
      <c r="G4" s="670"/>
      <c r="H4" s="670"/>
      <c r="I4" s="670"/>
      <c r="K4" s="2"/>
      <c r="L4" s="1" t="s">
        <v>64</v>
      </c>
      <c r="M4" s="672"/>
      <c r="N4" s="672"/>
      <c r="O4" s="672"/>
      <c r="P4" s="672"/>
      <c r="Q4" s="39"/>
    </row>
    <row r="5" spans="1:18" ht="27.75" customHeight="1">
      <c r="C5" s="16"/>
      <c r="D5" s="16"/>
      <c r="E5" s="16"/>
      <c r="F5" s="16"/>
      <c r="G5" s="13" t="s">
        <v>404</v>
      </c>
      <c r="H5" s="199"/>
      <c r="I5" s="199"/>
      <c r="J5" s="13"/>
      <c r="K5" s="13" t="s">
        <v>312</v>
      </c>
      <c r="L5" s="13"/>
      <c r="M5" s="13" t="s">
        <v>405</v>
      </c>
      <c r="O5" s="3"/>
      <c r="Q5" s="39"/>
    </row>
    <row r="6" spans="1:18" ht="16.5" customHeight="1">
      <c r="C6" s="680" t="s">
        <v>400</v>
      </c>
      <c r="D6" s="680"/>
      <c r="E6" s="680"/>
      <c r="F6" s="680"/>
      <c r="G6" s="672"/>
      <c r="H6" s="672"/>
      <c r="I6" s="672"/>
      <c r="J6" s="672"/>
      <c r="K6" s="673" t="s">
        <v>403</v>
      </c>
      <c r="L6" s="673"/>
      <c r="M6" s="676"/>
      <c r="N6" s="676"/>
      <c r="O6" s="3" t="s">
        <v>401</v>
      </c>
      <c r="P6" s="179"/>
      <c r="Q6" s="57" t="s">
        <v>106</v>
      </c>
      <c r="R6" s="15"/>
    </row>
    <row r="7" spans="1:18" ht="20.25" customHeight="1">
      <c r="C7" s="693" t="s">
        <v>406</v>
      </c>
      <c r="D7" s="693"/>
      <c r="E7" s="693"/>
      <c r="F7" s="693"/>
      <c r="G7" s="694"/>
      <c r="H7" s="694"/>
      <c r="I7" s="694"/>
      <c r="J7" s="694"/>
      <c r="M7" s="39" t="s">
        <v>402</v>
      </c>
      <c r="N7" s="695"/>
      <c r="O7" s="695"/>
      <c r="P7" s="695"/>
      <c r="Q7" s="695"/>
      <c r="R7" s="200"/>
    </row>
    <row r="8" spans="1:18" ht="21" customHeight="1">
      <c r="H8" s="16"/>
      <c r="I8" s="16"/>
      <c r="N8" s="16"/>
      <c r="O8" s="16"/>
      <c r="Q8" s="85"/>
    </row>
    <row r="9" spans="1:18" ht="13.5" customHeight="1">
      <c r="C9" s="1" t="s">
        <v>157</v>
      </c>
      <c r="Q9" s="692"/>
      <c r="R9" s="692"/>
    </row>
    <row r="10" spans="1:18" ht="20.25" customHeight="1">
      <c r="C10" s="672"/>
      <c r="D10" s="672"/>
      <c r="E10" s="672"/>
      <c r="F10" s="672"/>
      <c r="G10" s="672"/>
      <c r="H10" s="672"/>
      <c r="I10" s="672"/>
      <c r="J10" s="672"/>
      <c r="K10" s="672"/>
      <c r="L10" s="16"/>
      <c r="M10" s="1" t="s">
        <v>509</v>
      </c>
      <c r="N10" s="685"/>
      <c r="O10" s="685"/>
      <c r="P10" s="3" t="s">
        <v>577</v>
      </c>
      <c r="Q10" s="696"/>
      <c r="R10" s="696"/>
    </row>
    <row r="11" spans="1:18" ht="21" customHeight="1">
      <c r="C11" s="670"/>
      <c r="D11" s="670"/>
      <c r="E11" s="670"/>
      <c r="F11" s="670"/>
      <c r="G11" s="670"/>
      <c r="H11" s="670"/>
      <c r="I11" s="670"/>
      <c r="J11" s="670"/>
      <c r="K11" s="670"/>
      <c r="L11" s="16"/>
      <c r="M11" s="1" t="s">
        <v>510</v>
      </c>
      <c r="N11" s="686"/>
      <c r="O11" s="686"/>
      <c r="P11" s="3" t="s">
        <v>577</v>
      </c>
      <c r="Q11" s="697"/>
      <c r="R11" s="697"/>
    </row>
    <row r="12" spans="1:18" ht="20.25" customHeight="1">
      <c r="C12" s="670"/>
      <c r="D12" s="670"/>
      <c r="E12" s="670"/>
      <c r="F12" s="670"/>
      <c r="G12" s="670"/>
      <c r="H12" s="670"/>
      <c r="I12" s="670"/>
      <c r="J12" s="670"/>
      <c r="K12" s="670"/>
      <c r="L12" s="16"/>
      <c r="M12" s="1" t="s">
        <v>509</v>
      </c>
      <c r="N12" s="686"/>
      <c r="O12" s="686"/>
      <c r="P12" s="3" t="s">
        <v>577</v>
      </c>
      <c r="Q12" s="697"/>
      <c r="R12" s="697"/>
    </row>
    <row r="13" spans="1:18" ht="20.25" customHeight="1">
      <c r="C13" s="670"/>
      <c r="D13" s="670"/>
      <c r="E13" s="670"/>
      <c r="F13" s="670"/>
      <c r="G13" s="670"/>
      <c r="H13" s="670"/>
      <c r="I13" s="670"/>
      <c r="J13" s="670"/>
      <c r="K13" s="670"/>
      <c r="L13" s="16"/>
      <c r="M13" s="1" t="s">
        <v>510</v>
      </c>
      <c r="N13" s="686"/>
      <c r="O13" s="686"/>
      <c r="P13" s="3" t="s">
        <v>577</v>
      </c>
      <c r="Q13" s="697"/>
      <c r="R13" s="697"/>
    </row>
    <row r="14" spans="1:18" ht="26.25" customHeight="1"/>
    <row r="15" spans="1:18" ht="4.5" customHeight="1" thickBot="1">
      <c r="A15" s="187"/>
      <c r="B15" s="187"/>
      <c r="C15" s="187"/>
      <c r="D15" s="187"/>
      <c r="E15" s="187"/>
      <c r="F15" s="187"/>
      <c r="G15" s="187"/>
      <c r="H15" s="187"/>
      <c r="I15" s="187"/>
      <c r="J15" s="187"/>
      <c r="K15" s="187"/>
      <c r="L15" s="187"/>
      <c r="M15" s="187"/>
      <c r="N15" s="187"/>
      <c r="O15" s="187"/>
      <c r="P15" s="187"/>
      <c r="Q15" s="187"/>
      <c r="R15" s="187"/>
    </row>
    <row r="16" spans="1:18" ht="37.5" customHeight="1">
      <c r="C16" s="201" t="s">
        <v>512</v>
      </c>
      <c r="D16" s="201"/>
      <c r="E16" s="201"/>
      <c r="F16" s="201"/>
      <c r="G16" s="688"/>
      <c r="H16" s="688"/>
      <c r="I16" s="688"/>
      <c r="J16" s="688"/>
      <c r="K16" s="688"/>
    </row>
    <row r="17" spans="1:18" ht="21" customHeight="1">
      <c r="C17" s="698" t="s">
        <v>511</v>
      </c>
      <c r="D17" s="698"/>
      <c r="E17" s="698"/>
      <c r="F17" s="698"/>
      <c r="G17" s="698"/>
      <c r="H17" s="698"/>
      <c r="I17" s="698"/>
      <c r="J17" s="698"/>
      <c r="K17" s="698"/>
      <c r="L17" s="698"/>
      <c r="M17" s="698"/>
      <c r="N17" s="698"/>
      <c r="O17" s="698"/>
      <c r="P17" s="698"/>
      <c r="Q17" s="698"/>
      <c r="R17" s="698"/>
    </row>
    <row r="18" spans="1:18" ht="6.75" customHeight="1">
      <c r="A18" s="65"/>
      <c r="B18" s="65"/>
      <c r="C18" s="65"/>
      <c r="D18" s="65"/>
      <c r="E18" s="65"/>
      <c r="F18" s="65"/>
      <c r="G18" s="65"/>
      <c r="H18" s="65"/>
      <c r="I18" s="65"/>
      <c r="J18" s="65"/>
      <c r="K18" s="65"/>
      <c r="L18" s="65"/>
      <c r="M18" s="65"/>
      <c r="N18" s="65"/>
      <c r="O18" s="65"/>
      <c r="P18" s="65"/>
      <c r="Q18" s="65"/>
      <c r="R18" s="65"/>
    </row>
    <row r="19" spans="1:18" ht="18.75" customHeight="1">
      <c r="A19" s="56" t="s">
        <v>280</v>
      </c>
      <c r="B19" s="56"/>
      <c r="C19" s="41" t="s">
        <v>428</v>
      </c>
      <c r="D19" s="56"/>
      <c r="E19" s="56"/>
      <c r="F19" s="56"/>
      <c r="G19" s="56"/>
      <c r="H19" s="56"/>
      <c r="I19" s="56"/>
      <c r="J19" s="56"/>
      <c r="K19" s="56"/>
      <c r="L19" s="56"/>
      <c r="M19" s="53"/>
      <c r="N19" s="56"/>
      <c r="O19" s="56"/>
      <c r="P19" s="56"/>
      <c r="Q19" s="56"/>
      <c r="R19" s="56"/>
    </row>
    <row r="20" spans="1:18" ht="17.25" customHeight="1">
      <c r="A20" s="687" t="s">
        <v>413</v>
      </c>
      <c r="B20" s="687"/>
      <c r="C20" s="687"/>
      <c r="D20" s="687"/>
      <c r="E20" s="55"/>
      <c r="F20" s="689"/>
      <c r="G20" s="689"/>
      <c r="H20" s="689"/>
      <c r="I20" s="689"/>
      <c r="J20" s="689"/>
      <c r="K20" s="689"/>
      <c r="L20" s="689"/>
      <c r="M20" s="689"/>
      <c r="P20" s="61" t="s">
        <v>415</v>
      </c>
      <c r="Q20" s="61"/>
      <c r="R20" s="61"/>
    </row>
    <row r="21" spans="1:18" ht="19.5" customHeight="1">
      <c r="A21" s="687" t="s">
        <v>414</v>
      </c>
      <c r="B21" s="687"/>
      <c r="C21" s="687"/>
      <c r="D21" s="687"/>
      <c r="E21" s="55"/>
      <c r="F21" s="684"/>
      <c r="G21" s="684"/>
      <c r="H21" s="684"/>
      <c r="I21" s="684"/>
      <c r="J21" s="684"/>
      <c r="K21" s="684"/>
      <c r="L21" s="684"/>
      <c r="M21" s="684"/>
      <c r="O21" s="16" t="s">
        <v>402</v>
      </c>
      <c r="P21" s="672"/>
      <c r="Q21" s="672"/>
      <c r="R21" s="672"/>
    </row>
    <row r="22" spans="1:18" ht="19.5" customHeight="1">
      <c r="A22" s="55"/>
      <c r="B22" s="55"/>
      <c r="C22" s="55"/>
      <c r="D22" s="55" t="s">
        <v>202</v>
      </c>
      <c r="E22" s="55"/>
      <c r="F22" s="699"/>
      <c r="G22" s="699"/>
      <c r="H22" s="699"/>
      <c r="I22" s="61"/>
      <c r="O22" s="3"/>
    </row>
    <row r="23" spans="1:18" ht="12.75" customHeight="1">
      <c r="A23" s="50"/>
      <c r="B23" s="50"/>
      <c r="C23" s="52"/>
      <c r="D23" s="52"/>
      <c r="E23" s="52"/>
      <c r="F23" s="52"/>
      <c r="G23" s="52"/>
      <c r="H23" s="52"/>
      <c r="I23" s="52"/>
      <c r="J23" s="52"/>
      <c r="K23" s="52"/>
    </row>
    <row r="24" spans="1:18" ht="15.75" customHeight="1">
      <c r="A24" s="51" t="s">
        <v>280</v>
      </c>
      <c r="B24" s="51"/>
      <c r="C24" s="41" t="s">
        <v>427</v>
      </c>
      <c r="D24" s="41"/>
      <c r="E24" s="41"/>
      <c r="F24" s="50"/>
      <c r="G24" s="50"/>
      <c r="H24" s="50"/>
      <c r="I24" s="50"/>
      <c r="J24" s="50"/>
      <c r="K24" s="50"/>
    </row>
    <row r="25" spans="1:18" ht="17.25" customHeight="1">
      <c r="A25" s="687" t="s">
        <v>413</v>
      </c>
      <c r="B25" s="687"/>
      <c r="C25" s="687"/>
      <c r="D25" s="687"/>
      <c r="E25" s="55"/>
      <c r="F25" s="689"/>
      <c r="G25" s="689"/>
      <c r="H25" s="689"/>
      <c r="I25" s="689"/>
      <c r="J25" s="689"/>
      <c r="K25" s="689"/>
      <c r="L25" s="689"/>
      <c r="M25" s="689"/>
      <c r="P25" s="41" t="s">
        <v>415</v>
      </c>
      <c r="Q25" s="41"/>
      <c r="R25" s="41"/>
    </row>
    <row r="26" spans="1:18" ht="19.5" customHeight="1">
      <c r="A26" s="687" t="s">
        <v>414</v>
      </c>
      <c r="B26" s="687"/>
      <c r="C26" s="687"/>
      <c r="D26" s="687"/>
      <c r="E26" s="55"/>
      <c r="F26" s="684"/>
      <c r="G26" s="684"/>
      <c r="H26" s="684"/>
      <c r="I26" s="684"/>
      <c r="J26" s="684"/>
      <c r="K26" s="684"/>
      <c r="L26" s="684"/>
      <c r="M26" s="684"/>
      <c r="O26" s="16" t="s">
        <v>402</v>
      </c>
      <c r="P26" s="672"/>
      <c r="Q26" s="672"/>
      <c r="R26" s="672"/>
    </row>
    <row r="27" spans="1:18" ht="19.5" customHeight="1">
      <c r="A27" s="55"/>
      <c r="B27" s="55"/>
      <c r="C27" s="55"/>
      <c r="D27" s="55" t="s">
        <v>202</v>
      </c>
      <c r="E27" s="55"/>
      <c r="F27" s="699"/>
      <c r="G27" s="699"/>
      <c r="H27" s="699"/>
      <c r="I27" s="52"/>
      <c r="J27" s="51"/>
    </row>
    <row r="28" spans="1:18" ht="12.75" customHeight="1">
      <c r="A28" s="50"/>
      <c r="B28" s="50"/>
      <c r="C28" s="52"/>
      <c r="D28" s="52"/>
      <c r="E28" s="52"/>
      <c r="F28" s="52"/>
      <c r="G28" s="52"/>
      <c r="H28" s="52"/>
      <c r="I28" s="52"/>
      <c r="J28" s="52"/>
      <c r="K28" s="52"/>
    </row>
    <row r="29" spans="1:18" ht="15.75" customHeight="1">
      <c r="A29" s="51" t="s">
        <v>280</v>
      </c>
      <c r="B29" s="51"/>
      <c r="C29" s="41" t="s">
        <v>432</v>
      </c>
      <c r="D29" s="50"/>
      <c r="E29" s="50"/>
      <c r="F29" s="50"/>
      <c r="G29" s="50"/>
      <c r="H29" s="50"/>
      <c r="I29" s="50"/>
      <c r="J29" s="50"/>
      <c r="K29" s="50"/>
    </row>
    <row r="30" spans="1:18" ht="16.5" customHeight="1">
      <c r="A30" s="687" t="s">
        <v>413</v>
      </c>
      <c r="B30" s="687"/>
      <c r="C30" s="687"/>
      <c r="D30" s="687"/>
      <c r="E30" s="55"/>
      <c r="F30" s="689"/>
      <c r="G30" s="689"/>
      <c r="H30" s="689"/>
      <c r="I30" s="689"/>
      <c r="J30" s="689"/>
      <c r="K30" s="689"/>
      <c r="L30" s="689"/>
      <c r="M30" s="689"/>
      <c r="P30" s="41" t="s">
        <v>415</v>
      </c>
      <c r="Q30" s="41"/>
      <c r="R30" s="41"/>
    </row>
    <row r="31" spans="1:18" ht="20.25" customHeight="1">
      <c r="A31" s="687" t="s">
        <v>414</v>
      </c>
      <c r="B31" s="687"/>
      <c r="C31" s="687"/>
      <c r="D31" s="687"/>
      <c r="E31" s="55"/>
      <c r="F31" s="684"/>
      <c r="G31" s="684"/>
      <c r="H31" s="684"/>
      <c r="I31" s="684"/>
      <c r="J31" s="684"/>
      <c r="K31" s="684"/>
      <c r="L31" s="684"/>
      <c r="M31" s="684"/>
      <c r="O31" s="16" t="s">
        <v>402</v>
      </c>
      <c r="P31" s="672"/>
      <c r="Q31" s="672"/>
      <c r="R31" s="672"/>
    </row>
    <row r="32" spans="1:18" ht="20.25" customHeight="1">
      <c r="A32" s="55"/>
      <c r="B32" s="55"/>
      <c r="C32" s="55"/>
      <c r="D32" s="55" t="s">
        <v>202</v>
      </c>
      <c r="E32" s="55"/>
      <c r="F32" s="682"/>
      <c r="G32" s="682"/>
      <c r="H32" s="682"/>
      <c r="I32" s="52"/>
      <c r="J32" s="51"/>
      <c r="O32" s="3"/>
    </row>
    <row r="33" spans="1:18" ht="11.25" customHeight="1">
      <c r="A33" s="50"/>
      <c r="B33" s="50"/>
      <c r="C33" s="52"/>
      <c r="D33" s="52"/>
      <c r="E33" s="52"/>
      <c r="F33" s="52"/>
      <c r="G33" s="52"/>
      <c r="H33" s="52"/>
      <c r="I33" s="52"/>
      <c r="J33" s="52"/>
      <c r="K33" s="52"/>
      <c r="L33" s="192"/>
      <c r="M33" s="192"/>
      <c r="N33" s="192"/>
      <c r="O33" s="192"/>
      <c r="P33" s="192"/>
      <c r="Q33" s="192"/>
      <c r="R33" s="13"/>
    </row>
    <row r="34" spans="1:18">
      <c r="A34" s="51" t="s">
        <v>280</v>
      </c>
      <c r="B34" s="51"/>
      <c r="C34" s="41" t="s">
        <v>416</v>
      </c>
      <c r="D34" s="50"/>
      <c r="E34" s="50"/>
      <c r="F34" s="50"/>
      <c r="G34" s="50"/>
      <c r="H34" s="50"/>
      <c r="I34" s="50"/>
      <c r="J34" s="50"/>
      <c r="K34" s="50"/>
    </row>
    <row r="35" spans="1:18">
      <c r="A35" s="687" t="s">
        <v>413</v>
      </c>
      <c r="B35" s="687"/>
      <c r="C35" s="687"/>
      <c r="D35" s="687"/>
      <c r="E35" s="55"/>
      <c r="F35" s="689"/>
      <c r="G35" s="689"/>
      <c r="H35" s="689"/>
      <c r="I35" s="689"/>
      <c r="J35" s="689"/>
      <c r="K35" s="689"/>
      <c r="L35" s="689"/>
      <c r="M35" s="689"/>
      <c r="P35" s="41" t="s">
        <v>415</v>
      </c>
      <c r="Q35" s="41"/>
      <c r="R35" s="41"/>
    </row>
    <row r="36" spans="1:18">
      <c r="A36" s="687" t="s">
        <v>414</v>
      </c>
      <c r="B36" s="687"/>
      <c r="C36" s="687"/>
      <c r="D36" s="687"/>
      <c r="E36" s="55"/>
      <c r="F36" s="684"/>
      <c r="G36" s="684"/>
      <c r="H36" s="684"/>
      <c r="I36" s="684"/>
      <c r="J36" s="684"/>
      <c r="K36" s="684"/>
      <c r="L36" s="684"/>
      <c r="M36" s="684"/>
      <c r="O36" s="16" t="s">
        <v>402</v>
      </c>
      <c r="P36" s="672"/>
      <c r="Q36" s="672"/>
      <c r="R36" s="672"/>
    </row>
    <row r="37" spans="1:18">
      <c r="A37" s="55"/>
      <c r="B37" s="55"/>
      <c r="C37" s="55"/>
      <c r="D37" s="55" t="s">
        <v>202</v>
      </c>
      <c r="E37" s="55"/>
      <c r="F37" s="682"/>
      <c r="G37" s="682"/>
      <c r="H37" s="682"/>
      <c r="I37" s="61"/>
      <c r="J37" s="55"/>
      <c r="O37" s="3"/>
    </row>
    <row r="38" spans="1:18" ht="12.75" customHeight="1">
      <c r="A38" s="50"/>
      <c r="B38" s="50"/>
      <c r="C38" s="52"/>
      <c r="D38" s="52"/>
      <c r="E38" s="52"/>
      <c r="F38" s="52"/>
      <c r="G38" s="52"/>
      <c r="H38" s="52"/>
      <c r="I38" s="52"/>
      <c r="J38" s="52"/>
      <c r="K38" s="52"/>
    </row>
    <row r="39" spans="1:18" ht="14.25" customHeight="1">
      <c r="A39" s="51"/>
      <c r="B39" s="51"/>
      <c r="C39" s="41" t="s">
        <v>417</v>
      </c>
      <c r="D39" s="50"/>
      <c r="E39" s="50"/>
      <c r="F39" s="50"/>
      <c r="G39" s="50"/>
      <c r="H39" s="50"/>
      <c r="I39" s="50"/>
      <c r="J39" s="50"/>
      <c r="K39" s="50"/>
    </row>
    <row r="40" spans="1:18" ht="14.25" customHeight="1">
      <c r="A40" s="687" t="s">
        <v>413</v>
      </c>
      <c r="B40" s="687"/>
      <c r="C40" s="687"/>
      <c r="D40" s="687"/>
      <c r="E40" s="55"/>
      <c r="F40" s="689"/>
      <c r="G40" s="689"/>
      <c r="H40" s="689"/>
      <c r="I40" s="689"/>
      <c r="J40" s="689"/>
      <c r="K40" s="689"/>
      <c r="L40" s="689"/>
      <c r="M40" s="689"/>
      <c r="P40" s="41" t="s">
        <v>415</v>
      </c>
      <c r="Q40" s="55"/>
    </row>
    <row r="41" spans="1:18">
      <c r="A41" s="687" t="s">
        <v>414</v>
      </c>
      <c r="B41" s="687"/>
      <c r="C41" s="687"/>
      <c r="D41" s="687"/>
      <c r="E41" s="55"/>
      <c r="F41" s="684"/>
      <c r="G41" s="684"/>
      <c r="H41" s="684"/>
      <c r="I41" s="684"/>
      <c r="J41" s="684"/>
      <c r="K41" s="684"/>
      <c r="L41" s="684"/>
      <c r="M41" s="684"/>
      <c r="O41" s="16" t="s">
        <v>402</v>
      </c>
      <c r="P41" s="672"/>
      <c r="Q41" s="672"/>
      <c r="R41" s="672"/>
    </row>
    <row r="42" spans="1:18">
      <c r="A42" s="55"/>
      <c r="B42" s="55"/>
      <c r="C42" s="55"/>
      <c r="D42" s="55" t="s">
        <v>202</v>
      </c>
      <c r="E42" s="55"/>
      <c r="F42" s="682"/>
      <c r="G42" s="682"/>
      <c r="H42" s="682"/>
      <c r="I42" s="96"/>
      <c r="J42" s="96"/>
      <c r="K42" s="59"/>
      <c r="O42" s="3"/>
    </row>
    <row r="43" spans="1:18" ht="13.5" customHeight="1">
      <c r="A43" s="50"/>
      <c r="B43" s="50"/>
      <c r="C43" s="52"/>
      <c r="D43" s="52"/>
      <c r="E43" s="52"/>
      <c r="F43" s="52"/>
      <c r="G43" s="52"/>
      <c r="H43" s="52"/>
      <c r="I43" s="52"/>
      <c r="J43" s="52"/>
      <c r="K43" s="52"/>
    </row>
    <row r="44" spans="1:18">
      <c r="A44" s="51"/>
      <c r="B44" s="51"/>
      <c r="C44" s="41" t="s">
        <v>412</v>
      </c>
      <c r="D44" s="50"/>
      <c r="E44" s="50"/>
      <c r="F44" s="50"/>
      <c r="G44" s="50"/>
      <c r="H44" s="50"/>
      <c r="I44" s="50"/>
      <c r="J44" s="50"/>
      <c r="K44" s="50"/>
    </row>
    <row r="45" spans="1:18">
      <c r="A45" s="687" t="s">
        <v>413</v>
      </c>
      <c r="B45" s="687"/>
      <c r="C45" s="687"/>
      <c r="D45" s="687"/>
      <c r="E45" s="55"/>
      <c r="F45" s="689"/>
      <c r="G45" s="689"/>
      <c r="H45" s="689"/>
      <c r="I45" s="689"/>
      <c r="J45" s="689"/>
      <c r="K45" s="689"/>
      <c r="L45" s="689"/>
      <c r="M45" s="689"/>
      <c r="P45" s="41" t="s">
        <v>415</v>
      </c>
      <c r="Q45" s="41"/>
      <c r="R45" s="41"/>
    </row>
    <row r="46" spans="1:18">
      <c r="A46" s="687" t="s">
        <v>414</v>
      </c>
      <c r="B46" s="687"/>
      <c r="C46" s="687"/>
      <c r="D46" s="687"/>
      <c r="E46" s="55"/>
      <c r="F46" s="684"/>
      <c r="G46" s="684"/>
      <c r="H46" s="684"/>
      <c r="I46" s="684"/>
      <c r="J46" s="684"/>
      <c r="K46" s="684"/>
      <c r="L46" s="684"/>
      <c r="M46" s="684"/>
      <c r="O46" s="16" t="s">
        <v>402</v>
      </c>
      <c r="P46" s="672"/>
      <c r="Q46" s="672"/>
      <c r="R46" s="672"/>
    </row>
    <row r="47" spans="1:18">
      <c r="A47" s="50"/>
      <c r="B47" s="50"/>
      <c r="C47" s="55"/>
      <c r="D47" s="55" t="s">
        <v>202</v>
      </c>
      <c r="E47" s="55"/>
      <c r="F47" s="682"/>
      <c r="G47" s="682"/>
      <c r="H47" s="682"/>
      <c r="I47" s="61"/>
      <c r="J47" s="61"/>
      <c r="K47" s="61"/>
    </row>
    <row r="50" spans="3:5">
      <c r="C50" s="5"/>
      <c r="D50" s="5"/>
      <c r="E50" s="5"/>
    </row>
  </sheetData>
  <sheetProtection algorithmName="SHA-512" hashValue="HlYfwq77/cIEMtTcL5++Fj21VpR010l78eMmSRa86eHoQEQQUR+v5qR1SXdWYayuaAf/+nuIe+DnQjU5BpyoMQ==" saltValue="iNssnltp3Z83Ty3gzsVmSg==" spinCount="100000" sheet="1" selectLockedCells="1"/>
  <mergeCells count="66">
    <mergeCell ref="P26:R26"/>
    <mergeCell ref="P31:R31"/>
    <mergeCell ref="C17:R17"/>
    <mergeCell ref="F25:M25"/>
    <mergeCell ref="F26:M26"/>
    <mergeCell ref="F27:H27"/>
    <mergeCell ref="F30:M30"/>
    <mergeCell ref="F31:M31"/>
    <mergeCell ref="F20:M20"/>
    <mergeCell ref="F21:M21"/>
    <mergeCell ref="F22:H22"/>
    <mergeCell ref="A20:D20"/>
    <mergeCell ref="A25:D25"/>
    <mergeCell ref="Q10:R10"/>
    <mergeCell ref="Q11:R11"/>
    <mergeCell ref="Q12:R12"/>
    <mergeCell ref="Q13:R13"/>
    <mergeCell ref="P21:R21"/>
    <mergeCell ref="J1:Q1"/>
    <mergeCell ref="C1:G1"/>
    <mergeCell ref="C3:F3"/>
    <mergeCell ref="C4:F4"/>
    <mergeCell ref="Q9:R9"/>
    <mergeCell ref="K6:L6"/>
    <mergeCell ref="C6:F6"/>
    <mergeCell ref="C7:F7"/>
    <mergeCell ref="M4:P4"/>
    <mergeCell ref="G4:I4"/>
    <mergeCell ref="G7:J7"/>
    <mergeCell ref="G6:J6"/>
    <mergeCell ref="M6:N6"/>
    <mergeCell ref="N7:Q7"/>
    <mergeCell ref="A36:D36"/>
    <mergeCell ref="A26:D26"/>
    <mergeCell ref="A40:D40"/>
    <mergeCell ref="A41:D41"/>
    <mergeCell ref="A45:D45"/>
    <mergeCell ref="A30:D30"/>
    <mergeCell ref="A31:D31"/>
    <mergeCell ref="A35:D35"/>
    <mergeCell ref="P46:R46"/>
    <mergeCell ref="F35:M35"/>
    <mergeCell ref="F37:H37"/>
    <mergeCell ref="P36:R36"/>
    <mergeCell ref="P41:R41"/>
    <mergeCell ref="F40:M40"/>
    <mergeCell ref="F42:H42"/>
    <mergeCell ref="F36:M36"/>
    <mergeCell ref="F46:M46"/>
    <mergeCell ref="F45:M45"/>
    <mergeCell ref="F47:H47"/>
    <mergeCell ref="F32:H32"/>
    <mergeCell ref="G2:N2"/>
    <mergeCell ref="G3:I3"/>
    <mergeCell ref="F41:M41"/>
    <mergeCell ref="C12:K12"/>
    <mergeCell ref="C13:K13"/>
    <mergeCell ref="N10:O10"/>
    <mergeCell ref="N11:O11"/>
    <mergeCell ref="N12:O12"/>
    <mergeCell ref="N13:O13"/>
    <mergeCell ref="C10:K10"/>
    <mergeCell ref="C11:K11"/>
    <mergeCell ref="A46:D46"/>
    <mergeCell ref="G16:K16"/>
    <mergeCell ref="A21:D21"/>
  </mergeCells>
  <phoneticPr fontId="0" type="noConversion"/>
  <dataValidations count="1">
    <dataValidation type="list" errorStyle="warning" showInputMessage="1" showErrorMessage="1" errorTitle="SmartDox" error="The value you entered for the dropdown is not valid." sqref="P6">
      <formula1>SD_D_PL_State_Name</formula1>
    </dataValidation>
  </dataValidations>
  <printOptions horizontalCentered="1"/>
  <pageMargins left="0.45" right="0.5" top="0" bottom="0.75" header="0" footer="0.5"/>
  <pageSetup scale="85" orientation="portrait" verticalDpi="300" r:id="rId1"/>
  <headerFooter scaleWithDoc="0" alignWithMargins="0">
    <oddFooter>&amp;R&amp;"Arial Narrow,Regular"&amp;11Page 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3785" r:id="rId4" name="SD_A_44">
              <controlPr defaultSize="0" autoFill="0" autoLine="0" autoPict="0">
                <anchor moveWithCells="1">
                  <from>
                    <xdr:col>14</xdr:col>
                    <xdr:colOff>209550</xdr:colOff>
                    <xdr:row>38</xdr:row>
                    <xdr:rowOff>104775</xdr:rowOff>
                  </from>
                  <to>
                    <xdr:col>15</xdr:col>
                    <xdr:colOff>66675</xdr:colOff>
                    <xdr:row>40</xdr:row>
                    <xdr:rowOff>28575</xdr:rowOff>
                  </to>
                </anchor>
              </controlPr>
            </control>
          </mc:Choice>
        </mc:AlternateContent>
        <mc:AlternateContent xmlns:mc="http://schemas.openxmlformats.org/markup-compatibility/2006">
          <mc:Choice Requires="x14">
            <control shapeId="113812" r:id="rId5" name="SD_A_25">
              <controlPr defaultSize="0" autoFill="0" autoLine="0" autoPict="0">
                <anchor moveWithCells="1">
                  <from>
                    <xdr:col>14</xdr:col>
                    <xdr:colOff>209550</xdr:colOff>
                    <xdr:row>19</xdr:row>
                    <xdr:rowOff>0</xdr:rowOff>
                  </from>
                  <to>
                    <xdr:col>15</xdr:col>
                    <xdr:colOff>47625</xdr:colOff>
                    <xdr:row>19</xdr:row>
                    <xdr:rowOff>209550</xdr:rowOff>
                  </to>
                </anchor>
              </controlPr>
            </control>
          </mc:Choice>
        </mc:AlternateContent>
        <mc:AlternateContent xmlns:mc="http://schemas.openxmlformats.org/markup-compatibility/2006">
          <mc:Choice Requires="x14">
            <control shapeId="113816" r:id="rId6" name="SD_A_26">
              <controlPr defaultSize="0" autoFill="0" autoLine="0" autoPict="0">
                <anchor moveWithCells="1">
                  <from>
                    <xdr:col>14</xdr:col>
                    <xdr:colOff>190500</xdr:colOff>
                    <xdr:row>24</xdr:row>
                    <xdr:rowOff>0</xdr:rowOff>
                  </from>
                  <to>
                    <xdr:col>15</xdr:col>
                    <xdr:colOff>28575</xdr:colOff>
                    <xdr:row>24</xdr:row>
                    <xdr:rowOff>209550</xdr:rowOff>
                  </to>
                </anchor>
              </controlPr>
            </control>
          </mc:Choice>
        </mc:AlternateContent>
        <mc:AlternateContent xmlns:mc="http://schemas.openxmlformats.org/markup-compatibility/2006">
          <mc:Choice Requires="x14">
            <control shapeId="113824" r:id="rId7" name="SD_A_28">
              <controlPr defaultSize="0" autoFill="0" autoLine="0" autoPict="0">
                <anchor moveWithCells="1">
                  <from>
                    <xdr:col>14</xdr:col>
                    <xdr:colOff>209550</xdr:colOff>
                    <xdr:row>33</xdr:row>
                    <xdr:rowOff>190500</xdr:rowOff>
                  </from>
                  <to>
                    <xdr:col>15</xdr:col>
                    <xdr:colOff>38100</xdr:colOff>
                    <xdr:row>35</xdr:row>
                    <xdr:rowOff>0</xdr:rowOff>
                  </to>
                </anchor>
              </controlPr>
            </control>
          </mc:Choice>
        </mc:AlternateContent>
        <mc:AlternateContent xmlns:mc="http://schemas.openxmlformats.org/markup-compatibility/2006">
          <mc:Choice Requires="x14">
            <control shapeId="113830" r:id="rId8" name="SD_A_30">
              <controlPr defaultSize="0" autoFill="0" autoLine="0" autoPict="0">
                <anchor moveWithCells="1">
                  <from>
                    <xdr:col>14</xdr:col>
                    <xdr:colOff>200025</xdr:colOff>
                    <xdr:row>44</xdr:row>
                    <xdr:rowOff>0</xdr:rowOff>
                  </from>
                  <to>
                    <xdr:col>15</xdr:col>
                    <xdr:colOff>38100</xdr:colOff>
                    <xdr:row>45</xdr:row>
                    <xdr:rowOff>0</xdr:rowOff>
                  </to>
                </anchor>
              </controlPr>
            </control>
          </mc:Choice>
        </mc:AlternateContent>
        <mc:AlternateContent xmlns:mc="http://schemas.openxmlformats.org/markup-compatibility/2006">
          <mc:Choice Requires="x14">
            <control shapeId="113883" r:id="rId9" name="SD_A_78">
              <controlPr defaultSize="0" autoFill="0" autoLine="0" autoPict="0">
                <anchor moveWithCells="1">
                  <from>
                    <xdr:col>14</xdr:col>
                    <xdr:colOff>180975</xdr:colOff>
                    <xdr:row>29</xdr:row>
                    <xdr:rowOff>0</xdr:rowOff>
                  </from>
                  <to>
                    <xdr:col>15</xdr:col>
                    <xdr:colOff>38100</xdr:colOff>
                    <xdr:row>30</xdr:row>
                    <xdr:rowOff>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Z80"/>
  <sheetViews>
    <sheetView showGridLines="0" zoomScaleNormal="100" workbookViewId="0">
      <selection activeCell="G11" sqref="G11:J11"/>
    </sheetView>
  </sheetViews>
  <sheetFormatPr defaultColWidth="9.140625" defaultRowHeight="16.5"/>
  <cols>
    <col min="1" max="1" width="3.7109375" style="1" customWidth="1"/>
    <col min="2" max="2" width="4.5703125" style="39" customWidth="1"/>
    <col min="3" max="3" width="7.5703125" style="1" customWidth="1"/>
    <col min="4" max="4" width="9.140625" style="1"/>
    <col min="5" max="5" width="34.85546875" style="1" customWidth="1"/>
    <col min="6" max="6" width="9.140625" style="1"/>
    <col min="7" max="7" width="5.140625" style="1" customWidth="1"/>
    <col min="8" max="8" width="5.7109375" style="1" customWidth="1"/>
    <col min="9" max="9" width="5.140625" style="1" customWidth="1"/>
    <col min="10" max="10" width="5.7109375" style="1" customWidth="1"/>
    <col min="11" max="11" width="4.28515625" style="1" customWidth="1"/>
    <col min="12" max="12" width="2.5703125" style="1" customWidth="1"/>
    <col min="13" max="13" width="4.85546875" style="1" customWidth="1"/>
    <col min="14" max="16384" width="9.140625" style="1"/>
  </cols>
  <sheetData>
    <row r="1" spans="2:26" ht="30" customHeight="1">
      <c r="B1" s="81" t="s">
        <v>541</v>
      </c>
      <c r="C1" s="61"/>
      <c r="D1" s="61"/>
      <c r="E1" s="61"/>
      <c r="F1" s="61"/>
      <c r="G1" s="61"/>
      <c r="H1" s="61"/>
      <c r="I1" s="61"/>
      <c r="J1" s="61"/>
      <c r="K1" s="61"/>
      <c r="L1" s="61"/>
      <c r="M1" s="61"/>
      <c r="N1" s="41"/>
      <c r="O1" s="41"/>
      <c r="P1" s="41"/>
      <c r="Q1" s="41"/>
      <c r="R1" s="41"/>
      <c r="S1" s="41"/>
      <c r="T1" s="41"/>
      <c r="U1" s="41"/>
      <c r="V1" s="41"/>
      <c r="W1" s="41"/>
      <c r="X1" s="41"/>
      <c r="Y1" s="41"/>
      <c r="Z1" s="41"/>
    </row>
    <row r="2" spans="2:26" ht="6.75" customHeight="1">
      <c r="B2" s="59"/>
      <c r="C2" s="61"/>
      <c r="D2" s="41"/>
      <c r="E2" s="41"/>
      <c r="F2" s="41"/>
      <c r="G2" s="59"/>
      <c r="H2" s="59"/>
      <c r="I2" s="59"/>
      <c r="J2" s="82"/>
      <c r="K2" s="41"/>
      <c r="L2" s="41"/>
      <c r="M2" s="41"/>
      <c r="N2" s="41"/>
      <c r="O2" s="41"/>
      <c r="P2" s="41"/>
      <c r="Q2" s="41"/>
      <c r="R2" s="41"/>
      <c r="S2" s="41"/>
      <c r="T2" s="41"/>
      <c r="U2" s="41"/>
      <c r="V2" s="41"/>
      <c r="W2" s="41"/>
      <c r="X2" s="41"/>
      <c r="Y2" s="41"/>
      <c r="Z2" s="41"/>
    </row>
    <row r="3" spans="2:26">
      <c r="B3" s="64" t="s">
        <v>270</v>
      </c>
      <c r="C3" s="958" t="s">
        <v>271</v>
      </c>
      <c r="D3" s="958"/>
      <c r="E3" s="958"/>
      <c r="F3" s="958"/>
      <c r="G3" s="958"/>
      <c r="H3" s="958"/>
      <c r="I3" s="958"/>
      <c r="J3" s="41"/>
      <c r="K3" s="41"/>
      <c r="L3" s="41"/>
      <c r="M3" s="41"/>
      <c r="N3" s="41"/>
      <c r="O3" s="41"/>
      <c r="P3" s="41"/>
      <c r="Q3" s="41"/>
      <c r="R3" s="41"/>
      <c r="S3" s="41"/>
      <c r="T3" s="41"/>
      <c r="U3" s="41"/>
      <c r="V3" s="41"/>
      <c r="W3" s="41"/>
      <c r="X3" s="41"/>
      <c r="Y3" s="41"/>
      <c r="Z3" s="41"/>
    </row>
    <row r="4" spans="2:26" ht="14.25" customHeight="1">
      <c r="B4" s="64"/>
      <c r="C4" s="183" t="s">
        <v>272</v>
      </c>
      <c r="D4" s="183"/>
      <c r="E4" s="183"/>
      <c r="F4" s="183"/>
      <c r="G4" s="183"/>
      <c r="H4" s="565"/>
      <c r="I4" s="59" t="s">
        <v>210</v>
      </c>
      <c r="J4" s="59"/>
      <c r="K4" s="61" t="s">
        <v>211</v>
      </c>
      <c r="N4" s="41"/>
      <c r="O4" s="41"/>
      <c r="P4" s="41"/>
      <c r="Q4" s="41"/>
      <c r="R4" s="41"/>
      <c r="S4" s="41"/>
      <c r="T4" s="41"/>
      <c r="U4" s="41"/>
      <c r="V4" s="41"/>
      <c r="W4" s="41"/>
      <c r="X4" s="41"/>
      <c r="Y4" s="41"/>
      <c r="Z4" s="41"/>
    </row>
    <row r="5" spans="2:26" ht="9" customHeight="1">
      <c r="B5" s="59"/>
      <c r="C5" s="59"/>
      <c r="D5" s="41"/>
      <c r="E5" s="41"/>
      <c r="F5" s="41"/>
      <c r="G5" s="41"/>
      <c r="H5" s="41"/>
      <c r="I5" s="41"/>
      <c r="J5" s="41"/>
      <c r="K5" s="41"/>
      <c r="L5" s="41"/>
      <c r="M5" s="41"/>
      <c r="N5" s="41"/>
      <c r="O5" s="41"/>
      <c r="P5" s="41"/>
      <c r="Q5" s="41"/>
      <c r="R5" s="41"/>
      <c r="S5" s="41"/>
      <c r="T5" s="41"/>
      <c r="U5" s="41"/>
      <c r="V5" s="41"/>
      <c r="W5" s="41"/>
      <c r="X5" s="41"/>
      <c r="Y5" s="41"/>
      <c r="Z5" s="41"/>
    </row>
    <row r="6" spans="2:26" ht="12.75" customHeight="1">
      <c r="B6" s="59"/>
      <c r="C6" s="938" t="s">
        <v>273</v>
      </c>
      <c r="D6" s="938"/>
      <c r="E6" s="938"/>
      <c r="F6" s="938"/>
      <c r="G6" s="938"/>
      <c r="H6" s="938"/>
      <c r="I6" s="938"/>
      <c r="J6" s="938"/>
      <c r="K6" s="938"/>
      <c r="L6" s="938"/>
      <c r="M6" s="938"/>
      <c r="N6" s="41"/>
      <c r="O6" s="41"/>
      <c r="P6" s="41"/>
      <c r="Q6" s="41"/>
      <c r="R6" s="41"/>
      <c r="S6" s="41"/>
      <c r="T6" s="41"/>
      <c r="U6" s="41"/>
      <c r="V6" s="41"/>
      <c r="W6" s="41"/>
      <c r="X6" s="41"/>
      <c r="Y6" s="41"/>
      <c r="Z6" s="41"/>
    </row>
    <row r="7" spans="2:26" ht="15" customHeight="1">
      <c r="B7" s="59"/>
      <c r="C7" s="938" t="s">
        <v>522</v>
      </c>
      <c r="D7" s="938"/>
      <c r="E7" s="938"/>
      <c r="F7" s="938"/>
      <c r="G7" s="938"/>
      <c r="H7" s="938"/>
      <c r="I7" s="938"/>
      <c r="J7" s="938"/>
      <c r="K7" s="938"/>
      <c r="L7" s="938"/>
      <c r="M7" s="938"/>
      <c r="N7" s="41"/>
      <c r="O7" s="41"/>
      <c r="P7" s="41"/>
      <c r="Q7" s="41"/>
      <c r="R7" s="41"/>
      <c r="S7" s="41"/>
      <c r="T7" s="41"/>
      <c r="U7" s="41"/>
      <c r="V7" s="41"/>
      <c r="W7" s="41"/>
      <c r="X7" s="41"/>
      <c r="Y7" s="41"/>
      <c r="Z7" s="41"/>
    </row>
    <row r="8" spans="2:26" ht="13.5" customHeight="1">
      <c r="B8" s="59"/>
      <c r="C8" s="59"/>
      <c r="D8" s="41"/>
      <c r="E8" s="41"/>
      <c r="F8" s="41"/>
      <c r="G8" s="41"/>
      <c r="H8" s="41"/>
      <c r="I8" s="41"/>
      <c r="J8" s="41"/>
      <c r="K8" s="41"/>
      <c r="L8" s="41"/>
      <c r="M8" s="41"/>
      <c r="N8" s="41"/>
      <c r="O8" s="41"/>
      <c r="P8" s="41"/>
      <c r="Q8" s="41"/>
      <c r="R8" s="41"/>
      <c r="S8" s="41"/>
      <c r="T8" s="41"/>
      <c r="U8" s="41"/>
      <c r="V8" s="41"/>
      <c r="W8" s="41"/>
      <c r="X8" s="41"/>
      <c r="Y8" s="41"/>
      <c r="Z8" s="41"/>
    </row>
    <row r="9" spans="2:26">
      <c r="B9" s="59" t="s">
        <v>274</v>
      </c>
      <c r="C9" s="938" t="s">
        <v>426</v>
      </c>
      <c r="D9" s="938"/>
      <c r="E9" s="938"/>
      <c r="F9" s="938"/>
      <c r="G9" s="938"/>
      <c r="H9" s="938"/>
      <c r="I9" s="938"/>
      <c r="J9" s="938"/>
      <c r="K9" s="938"/>
      <c r="L9" s="938"/>
      <c r="M9" s="938"/>
      <c r="N9" s="41"/>
      <c r="O9" s="41"/>
      <c r="P9" s="41"/>
      <c r="Q9" s="41"/>
      <c r="R9" s="41"/>
      <c r="S9" s="41"/>
      <c r="T9" s="41"/>
      <c r="U9" s="41"/>
      <c r="V9" s="41"/>
      <c r="W9" s="41"/>
      <c r="X9" s="41"/>
      <c r="Y9" s="41"/>
      <c r="Z9" s="41"/>
    </row>
    <row r="10" spans="2:26" ht="5.25" customHeight="1">
      <c r="B10" s="59"/>
      <c r="C10" s="59"/>
      <c r="D10" s="41"/>
      <c r="E10" s="41"/>
      <c r="F10" s="41"/>
      <c r="G10" s="41"/>
      <c r="H10" s="41"/>
      <c r="I10" s="41"/>
      <c r="J10" s="41"/>
      <c r="K10" s="41"/>
      <c r="L10" s="41"/>
      <c r="M10" s="41"/>
      <c r="N10" s="41"/>
      <c r="O10" s="41"/>
      <c r="P10" s="41"/>
      <c r="Q10" s="41"/>
      <c r="R10" s="41"/>
      <c r="S10" s="41"/>
      <c r="T10" s="41"/>
      <c r="U10" s="41"/>
      <c r="V10" s="41"/>
      <c r="W10" s="41"/>
      <c r="X10" s="41"/>
      <c r="Y10" s="41"/>
      <c r="Z10" s="41"/>
    </row>
    <row r="11" spans="2:26" ht="38.25" customHeight="1">
      <c r="B11" s="59"/>
      <c r="C11" s="63" t="s">
        <v>243</v>
      </c>
      <c r="D11" s="948" t="s">
        <v>275</v>
      </c>
      <c r="E11" s="948"/>
      <c r="F11" s="53"/>
      <c r="G11" s="952">
        <v>0</v>
      </c>
      <c r="H11" s="952"/>
      <c r="I11" s="952"/>
      <c r="J11" s="952"/>
      <c r="K11" s="41"/>
      <c r="L11" s="41"/>
      <c r="M11" s="41"/>
      <c r="N11" s="41"/>
      <c r="O11" s="41"/>
      <c r="P11" s="41"/>
      <c r="Q11" s="41"/>
      <c r="R11" s="41"/>
      <c r="S11" s="41"/>
      <c r="T11" s="41"/>
      <c r="U11" s="41"/>
      <c r="V11" s="41"/>
      <c r="W11" s="41"/>
      <c r="X11" s="41"/>
      <c r="Y11" s="41"/>
      <c r="Z11" s="41"/>
    </row>
    <row r="12" spans="2:26" ht="23.25" customHeight="1">
      <c r="B12" s="59"/>
      <c r="C12" s="63" t="s">
        <v>245</v>
      </c>
      <c r="D12" s="948" t="s">
        <v>276</v>
      </c>
      <c r="E12" s="948"/>
      <c r="F12" s="41"/>
      <c r="G12" s="953">
        <v>0</v>
      </c>
      <c r="H12" s="953"/>
      <c r="I12" s="953"/>
      <c r="J12" s="953"/>
      <c r="K12" s="41"/>
      <c r="L12" s="41"/>
      <c r="M12" s="41"/>
      <c r="N12" s="41"/>
      <c r="O12" s="41"/>
      <c r="P12" s="41"/>
      <c r="Q12" s="41"/>
      <c r="R12" s="41"/>
      <c r="S12" s="41"/>
      <c r="T12" s="41"/>
      <c r="U12" s="41"/>
      <c r="V12" s="41"/>
      <c r="W12" s="41"/>
      <c r="X12" s="41"/>
      <c r="Y12" s="41"/>
      <c r="Z12" s="41"/>
    </row>
    <row r="13" spans="2:26" ht="51" customHeight="1" thickBot="1">
      <c r="B13" s="59"/>
      <c r="C13" s="63" t="s">
        <v>246</v>
      </c>
      <c r="D13" s="948" t="s">
        <v>925</v>
      </c>
      <c r="E13" s="948"/>
      <c r="F13" s="53"/>
      <c r="G13" s="959" t="e">
        <f>G11/G12</f>
        <v>#DIV/0!</v>
      </c>
      <c r="H13" s="959"/>
      <c r="I13" s="959"/>
      <c r="J13" s="959"/>
      <c r="K13" s="41"/>
      <c r="L13" s="41"/>
      <c r="M13" s="41"/>
      <c r="N13" s="41"/>
      <c r="O13" s="41"/>
      <c r="P13" s="41"/>
      <c r="Q13" s="41"/>
      <c r="R13" s="41"/>
      <c r="S13" s="41"/>
      <c r="T13" s="41"/>
      <c r="U13" s="41"/>
      <c r="V13" s="41"/>
      <c r="W13" s="41"/>
      <c r="X13" s="41"/>
      <c r="Y13" s="41"/>
      <c r="Z13" s="41"/>
    </row>
    <row r="14" spans="2:26" ht="17.25" thickTop="1">
      <c r="B14" s="59"/>
      <c r="C14" s="59"/>
      <c r="D14" s="41"/>
      <c r="E14" s="41"/>
      <c r="F14" s="41"/>
      <c r="G14" s="55"/>
      <c r="H14" s="55"/>
      <c r="I14" s="55"/>
      <c r="J14" s="55"/>
      <c r="K14" s="41"/>
      <c r="L14" s="41"/>
      <c r="M14" s="41"/>
      <c r="N14" s="41"/>
      <c r="O14" s="41"/>
      <c r="P14" s="41"/>
      <c r="Q14" s="41"/>
      <c r="R14" s="41"/>
      <c r="S14" s="41"/>
      <c r="T14" s="41"/>
      <c r="U14" s="41"/>
      <c r="V14" s="41"/>
      <c r="W14" s="41"/>
      <c r="X14" s="41"/>
      <c r="Y14" s="41"/>
      <c r="Z14" s="41"/>
    </row>
    <row r="15" spans="2:26">
      <c r="B15" s="59" t="s">
        <v>277</v>
      </c>
      <c r="C15" s="938" t="s">
        <v>285</v>
      </c>
      <c r="D15" s="938"/>
      <c r="E15" s="938"/>
      <c r="F15" s="938"/>
      <c r="G15" s="938"/>
      <c r="H15" s="938"/>
      <c r="I15" s="938"/>
      <c r="J15" s="938"/>
      <c r="K15" s="938"/>
      <c r="L15" s="938"/>
      <c r="M15" s="938"/>
      <c r="N15" s="41"/>
      <c r="O15" s="41"/>
      <c r="P15" s="41"/>
      <c r="Q15" s="41"/>
      <c r="R15" s="41"/>
      <c r="S15" s="41"/>
      <c r="T15" s="41"/>
      <c r="U15" s="41"/>
      <c r="V15" s="41"/>
      <c r="W15" s="41"/>
      <c r="X15" s="41"/>
      <c r="Y15" s="41"/>
      <c r="Z15" s="41"/>
    </row>
    <row r="16" spans="2:26" ht="36" customHeight="1">
      <c r="B16" s="59"/>
      <c r="C16" s="63" t="s">
        <v>243</v>
      </c>
      <c r="D16" s="948" t="s">
        <v>278</v>
      </c>
      <c r="E16" s="948"/>
      <c r="F16" s="53"/>
      <c r="G16" s="952">
        <v>0</v>
      </c>
      <c r="H16" s="952"/>
      <c r="I16" s="952"/>
      <c r="J16" s="952"/>
      <c r="K16" s="41"/>
      <c r="L16" s="41"/>
      <c r="M16" s="41"/>
      <c r="N16" s="41"/>
      <c r="O16" s="41"/>
      <c r="P16" s="41"/>
      <c r="Q16" s="41"/>
      <c r="R16" s="41"/>
      <c r="S16" s="41"/>
      <c r="T16" s="41"/>
      <c r="U16" s="41"/>
      <c r="V16" s="41"/>
      <c r="W16" s="41"/>
      <c r="X16" s="41"/>
      <c r="Y16" s="41"/>
      <c r="Z16" s="41"/>
    </row>
    <row r="17" spans="2:26" ht="52.5" customHeight="1">
      <c r="B17" s="64"/>
      <c r="C17" s="63" t="s">
        <v>245</v>
      </c>
      <c r="D17" s="948" t="s">
        <v>279</v>
      </c>
      <c r="E17" s="948"/>
      <c r="F17" s="53"/>
      <c r="G17" s="952">
        <v>0</v>
      </c>
      <c r="H17" s="952"/>
      <c r="I17" s="952"/>
      <c r="J17" s="952"/>
      <c r="K17" s="41"/>
      <c r="L17" s="41"/>
      <c r="M17" s="41"/>
      <c r="N17" s="41"/>
      <c r="O17" s="41"/>
      <c r="P17" s="41"/>
      <c r="Q17" s="41"/>
      <c r="R17" s="41"/>
      <c r="S17" s="41"/>
      <c r="T17" s="41"/>
      <c r="U17" s="41"/>
      <c r="V17" s="41"/>
      <c r="W17" s="41"/>
      <c r="X17" s="41"/>
      <c r="Y17" s="41"/>
      <c r="Z17" s="41"/>
    </row>
    <row r="18" spans="2:26" ht="54.75" customHeight="1" thickBot="1">
      <c r="B18" s="59"/>
      <c r="C18" s="63" t="s">
        <v>246</v>
      </c>
      <c r="D18" s="948" t="s">
        <v>540</v>
      </c>
      <c r="E18" s="948"/>
      <c r="F18" s="53"/>
      <c r="G18" s="956" t="e">
        <f>G16/G17</f>
        <v>#DIV/0!</v>
      </c>
      <c r="H18" s="956"/>
      <c r="I18" s="956"/>
      <c r="J18" s="956"/>
      <c r="K18" s="41"/>
      <c r="L18" s="41"/>
      <c r="M18" s="41"/>
      <c r="N18" s="41"/>
      <c r="O18" s="41"/>
      <c r="P18" s="41"/>
      <c r="Q18" s="41"/>
      <c r="R18" s="41"/>
      <c r="S18" s="41"/>
      <c r="T18" s="41"/>
      <c r="U18" s="41"/>
      <c r="V18" s="41"/>
      <c r="W18" s="41"/>
      <c r="X18" s="41"/>
      <c r="Y18" s="41"/>
      <c r="Z18" s="41"/>
    </row>
    <row r="19" spans="2:26" ht="17.25" thickTop="1">
      <c r="B19" s="59"/>
      <c r="C19" s="41"/>
      <c r="D19" s="41" t="s">
        <v>64</v>
      </c>
      <c r="E19" s="41"/>
      <c r="F19" s="41"/>
      <c r="G19" s="41"/>
      <c r="H19" s="41"/>
      <c r="I19" s="41"/>
      <c r="J19" s="41"/>
      <c r="K19" s="41"/>
      <c r="L19" s="41"/>
      <c r="M19" s="41"/>
      <c r="N19" s="41"/>
      <c r="O19" s="41"/>
      <c r="P19" s="41"/>
      <c r="Q19" s="41"/>
      <c r="R19" s="41"/>
      <c r="S19" s="41"/>
      <c r="T19" s="41"/>
      <c r="U19" s="41"/>
      <c r="V19" s="41"/>
      <c r="W19" s="41"/>
      <c r="X19" s="41"/>
      <c r="Y19" s="41"/>
      <c r="Z19" s="41"/>
    </row>
    <row r="20" spans="2:26" ht="38.25" customHeight="1">
      <c r="B20" s="64" t="s">
        <v>280</v>
      </c>
      <c r="C20" s="955" t="s">
        <v>281</v>
      </c>
      <c r="D20" s="955"/>
      <c r="E20" s="955"/>
      <c r="F20" s="955"/>
      <c r="G20" s="955"/>
      <c r="H20" s="955"/>
      <c r="I20" s="955"/>
      <c r="J20" s="955"/>
      <c r="K20" s="955"/>
      <c r="L20" s="955"/>
      <c r="M20" s="955"/>
      <c r="N20" s="41"/>
      <c r="O20" s="41"/>
      <c r="P20" s="41"/>
      <c r="Q20" s="41"/>
      <c r="R20" s="41"/>
      <c r="S20" s="41"/>
      <c r="T20" s="41"/>
      <c r="U20" s="41"/>
      <c r="V20" s="41"/>
      <c r="W20" s="41"/>
      <c r="X20" s="41"/>
      <c r="Y20" s="41"/>
      <c r="Z20" s="41"/>
    </row>
    <row r="21" spans="2:26" ht="3.75" customHeight="1">
      <c r="B21" s="64"/>
      <c r="C21" s="64"/>
      <c r="D21" s="61"/>
      <c r="E21" s="61"/>
      <c r="F21" s="53"/>
      <c r="G21" s="41"/>
      <c r="H21" s="41"/>
      <c r="I21" s="41"/>
      <c r="J21" s="41"/>
      <c r="K21" s="41"/>
      <c r="L21" s="41"/>
      <c r="M21" s="41"/>
      <c r="N21" s="41"/>
      <c r="O21" s="41"/>
      <c r="P21" s="41"/>
      <c r="Q21" s="41"/>
      <c r="R21" s="41"/>
      <c r="S21" s="41"/>
      <c r="T21" s="41"/>
      <c r="U21" s="41"/>
      <c r="V21" s="41"/>
      <c r="W21" s="41"/>
      <c r="X21" s="41"/>
      <c r="Y21" s="41"/>
      <c r="Z21" s="41"/>
    </row>
    <row r="22" spans="2:26" ht="17.25" customHeight="1">
      <c r="B22" s="59"/>
      <c r="C22" s="957" t="s">
        <v>283</v>
      </c>
      <c r="D22" s="957"/>
      <c r="E22" s="957"/>
      <c r="F22" s="41"/>
      <c r="G22" s="957" t="s">
        <v>9</v>
      </c>
      <c r="H22" s="957"/>
      <c r="I22" s="957"/>
      <c r="J22" s="957"/>
      <c r="K22" s="41"/>
      <c r="L22" s="41"/>
      <c r="M22" s="41"/>
      <c r="N22" s="41"/>
      <c r="O22" s="41"/>
      <c r="P22" s="41"/>
      <c r="Q22" s="41"/>
      <c r="R22" s="41"/>
      <c r="S22" s="41"/>
      <c r="T22" s="41"/>
      <c r="U22" s="41"/>
      <c r="V22" s="41"/>
      <c r="W22" s="41"/>
      <c r="X22" s="41"/>
      <c r="Y22" s="41"/>
      <c r="Z22" s="41"/>
    </row>
    <row r="23" spans="2:26">
      <c r="B23" s="59"/>
      <c r="C23" s="684"/>
      <c r="D23" s="684"/>
      <c r="E23" s="684"/>
      <c r="F23" s="83"/>
      <c r="G23" s="952">
        <v>0</v>
      </c>
      <c r="H23" s="952"/>
      <c r="I23" s="952"/>
      <c r="J23" s="952"/>
      <c r="K23" s="41"/>
      <c r="L23" s="41"/>
      <c r="M23" s="41"/>
      <c r="N23" s="41"/>
      <c r="O23" s="41"/>
      <c r="P23" s="41"/>
      <c r="Q23" s="41"/>
      <c r="R23" s="41"/>
      <c r="S23" s="41"/>
      <c r="T23" s="41"/>
      <c r="U23" s="41"/>
      <c r="V23" s="41"/>
      <c r="W23" s="41"/>
      <c r="X23" s="41"/>
      <c r="Y23" s="41"/>
      <c r="Z23" s="41"/>
    </row>
    <row r="24" spans="2:26">
      <c r="B24" s="59"/>
      <c r="C24" s="684"/>
      <c r="D24" s="684"/>
      <c r="E24" s="684"/>
      <c r="F24" s="83"/>
      <c r="G24" s="950">
        <v>0</v>
      </c>
      <c r="H24" s="950"/>
      <c r="I24" s="950"/>
      <c r="J24" s="950"/>
      <c r="K24" s="41"/>
      <c r="L24" s="41"/>
      <c r="M24" s="41"/>
      <c r="N24" s="41"/>
    </row>
    <row r="25" spans="2:26">
      <c r="B25" s="59"/>
      <c r="C25" s="684"/>
      <c r="D25" s="684"/>
      <c r="E25" s="684"/>
      <c r="F25" s="83"/>
      <c r="G25" s="950">
        <v>0</v>
      </c>
      <c r="H25" s="950"/>
      <c r="I25" s="950"/>
      <c r="J25" s="950"/>
      <c r="K25" s="41"/>
      <c r="L25" s="41"/>
      <c r="M25" s="41"/>
      <c r="N25" s="41"/>
    </row>
    <row r="26" spans="2:26">
      <c r="B26" s="59"/>
      <c r="C26" s="689"/>
      <c r="D26" s="689"/>
      <c r="E26" s="689"/>
      <c r="F26" s="83"/>
      <c r="G26" s="950">
        <v>0</v>
      </c>
      <c r="H26" s="950"/>
      <c r="I26" s="950"/>
      <c r="J26" s="950"/>
      <c r="K26" s="41"/>
      <c r="L26" s="41"/>
      <c r="M26" s="41"/>
      <c r="N26" s="41"/>
    </row>
    <row r="27" spans="2:26">
      <c r="B27" s="59"/>
      <c r="C27" s="954" t="s">
        <v>10</v>
      </c>
      <c r="D27" s="954"/>
      <c r="E27" s="954"/>
      <c r="F27" s="83"/>
      <c r="G27" s="951">
        <f>SUM(G23:J26)</f>
        <v>0</v>
      </c>
      <c r="H27" s="951"/>
      <c r="I27" s="951"/>
      <c r="J27" s="951"/>
      <c r="K27" s="41"/>
      <c r="L27" s="41"/>
      <c r="M27" s="41"/>
      <c r="N27" s="41"/>
    </row>
    <row r="28" spans="2:26" ht="12" customHeight="1">
      <c r="B28" s="59"/>
      <c r="C28" s="41"/>
      <c r="D28" s="41"/>
      <c r="E28" s="41"/>
      <c r="F28" s="41"/>
      <c r="G28" s="41"/>
      <c r="H28" s="41"/>
      <c r="I28" s="41"/>
      <c r="J28" s="41"/>
      <c r="K28" s="41"/>
      <c r="L28" s="41"/>
      <c r="M28" s="41"/>
      <c r="N28" s="41"/>
    </row>
    <row r="29" spans="2:26" ht="31.5" customHeight="1">
      <c r="B29" s="64" t="s">
        <v>282</v>
      </c>
      <c r="C29" s="955" t="s">
        <v>539</v>
      </c>
      <c r="D29" s="955"/>
      <c r="E29" s="955"/>
      <c r="F29" s="955"/>
      <c r="G29" s="955"/>
      <c r="H29" s="955"/>
      <c r="I29" s="955"/>
      <c r="J29" s="955"/>
      <c r="K29" s="955"/>
      <c r="L29" s="955"/>
      <c r="M29" s="955"/>
      <c r="N29" s="41"/>
    </row>
    <row r="30" spans="2:26" ht="6" customHeight="1">
      <c r="B30" s="59"/>
      <c r="C30" s="41"/>
      <c r="D30" s="41"/>
      <c r="E30" s="41"/>
      <c r="F30" s="41"/>
      <c r="G30" s="41"/>
      <c r="H30" s="41"/>
      <c r="I30" s="41"/>
      <c r="J30" s="41"/>
      <c r="K30" s="41"/>
      <c r="L30" s="41"/>
      <c r="M30" s="41"/>
      <c r="N30" s="41"/>
    </row>
    <row r="31" spans="2:26" ht="35.25" customHeight="1">
      <c r="B31" s="59"/>
      <c r="C31" s="63" t="s">
        <v>243</v>
      </c>
      <c r="D31" s="948" t="s">
        <v>284</v>
      </c>
      <c r="E31" s="948"/>
      <c r="F31" s="53"/>
      <c r="G31" s="952">
        <v>0</v>
      </c>
      <c r="H31" s="952"/>
      <c r="I31" s="952"/>
      <c r="J31" s="952"/>
      <c r="K31" s="41"/>
      <c r="L31" s="41"/>
      <c r="M31" s="41"/>
      <c r="N31" s="41"/>
    </row>
    <row r="32" spans="2:26" ht="39" customHeight="1">
      <c r="B32" s="59"/>
      <c r="C32" s="63" t="s">
        <v>245</v>
      </c>
      <c r="D32" s="948" t="s">
        <v>537</v>
      </c>
      <c r="E32" s="948"/>
      <c r="F32" s="41"/>
      <c r="G32" s="953">
        <v>0</v>
      </c>
      <c r="H32" s="953"/>
      <c r="I32" s="953"/>
      <c r="J32" s="953"/>
      <c r="K32" s="41"/>
      <c r="L32" s="41"/>
      <c r="M32" s="41"/>
      <c r="N32" s="41"/>
    </row>
    <row r="33" spans="2:14" ht="27.75" customHeight="1" thickBot="1">
      <c r="B33" s="59"/>
      <c r="C33" s="63" t="s">
        <v>246</v>
      </c>
      <c r="D33" s="948" t="s">
        <v>538</v>
      </c>
      <c r="E33" s="948"/>
      <c r="F33" s="53"/>
      <c r="G33" s="949" t="e">
        <f>G31/G32</f>
        <v>#DIV/0!</v>
      </c>
      <c r="H33" s="949"/>
      <c r="I33" s="949"/>
      <c r="J33" s="949"/>
      <c r="K33" s="41"/>
      <c r="L33" s="41"/>
      <c r="M33" s="41"/>
      <c r="N33" s="41"/>
    </row>
    <row r="34" spans="2:14" ht="25.5" customHeight="1" thickTop="1">
      <c r="B34" s="59"/>
      <c r="C34" s="41"/>
      <c r="D34" s="41"/>
      <c r="E34" s="41"/>
      <c r="F34" s="41"/>
      <c r="G34" s="41"/>
      <c r="H34" s="41"/>
      <c r="I34" s="41"/>
      <c r="J34" s="41"/>
      <c r="K34" s="41"/>
      <c r="L34" s="41"/>
      <c r="M34" s="41"/>
      <c r="N34" s="41"/>
    </row>
    <row r="35" spans="2:14">
      <c r="B35" s="59"/>
      <c r="C35" s="41"/>
      <c r="D35" s="41"/>
      <c r="E35" s="41"/>
      <c r="F35" s="41"/>
      <c r="G35" s="41"/>
      <c r="H35" s="41"/>
      <c r="I35" s="41"/>
      <c r="J35" s="41"/>
      <c r="K35" s="41"/>
      <c r="L35" s="41"/>
      <c r="M35" s="41"/>
      <c r="N35" s="41"/>
    </row>
    <row r="36" spans="2:14">
      <c r="B36" s="59"/>
      <c r="C36" s="41"/>
      <c r="D36" s="41"/>
      <c r="E36" s="41"/>
      <c r="F36" s="41"/>
      <c r="G36" s="41"/>
      <c r="H36" s="41"/>
      <c r="I36" s="41"/>
      <c r="J36" s="41"/>
      <c r="K36" s="41"/>
      <c r="L36" s="41"/>
      <c r="M36" s="41"/>
      <c r="N36" s="41"/>
    </row>
    <row r="37" spans="2:14">
      <c r="B37" s="59"/>
      <c r="C37" s="41"/>
      <c r="D37" s="41"/>
      <c r="E37" s="41"/>
      <c r="F37" s="41"/>
      <c r="G37" s="41"/>
      <c r="H37" s="41"/>
      <c r="I37" s="41"/>
      <c r="J37" s="41"/>
      <c r="K37" s="41"/>
      <c r="L37" s="41"/>
      <c r="M37" s="41"/>
      <c r="N37" s="41"/>
    </row>
    <row r="38" spans="2:14">
      <c r="B38" s="59"/>
      <c r="C38" s="41"/>
      <c r="D38" s="41"/>
      <c r="E38" s="41"/>
      <c r="F38" s="41"/>
      <c r="G38" s="41"/>
      <c r="H38" s="41"/>
      <c r="I38" s="41"/>
      <c r="J38" s="41"/>
      <c r="K38" s="41"/>
      <c r="L38" s="41"/>
      <c r="M38" s="41"/>
      <c r="N38" s="41"/>
    </row>
    <row r="39" spans="2:14">
      <c r="B39" s="59"/>
      <c r="C39" s="41"/>
      <c r="D39" s="41"/>
      <c r="E39" s="41"/>
      <c r="F39" s="41"/>
      <c r="G39" s="41"/>
      <c r="H39" s="41"/>
      <c r="I39" s="41"/>
      <c r="J39" s="41"/>
      <c r="K39" s="41"/>
      <c r="L39" s="41"/>
      <c r="M39" s="41"/>
      <c r="N39" s="41"/>
    </row>
    <row r="40" spans="2:14">
      <c r="B40" s="59"/>
      <c r="C40" s="41"/>
      <c r="D40" s="41"/>
      <c r="E40" s="41"/>
      <c r="F40" s="41"/>
      <c r="G40" s="41"/>
      <c r="H40" s="41"/>
      <c r="I40" s="41"/>
      <c r="J40" s="41"/>
      <c r="K40" s="41"/>
      <c r="L40" s="41"/>
      <c r="M40" s="41"/>
      <c r="N40" s="41"/>
    </row>
    <row r="41" spans="2:14">
      <c r="B41" s="59"/>
      <c r="C41" s="41"/>
      <c r="D41" s="41"/>
      <c r="E41" s="41"/>
      <c r="F41" s="41"/>
      <c r="G41" s="41"/>
      <c r="H41" s="41"/>
      <c r="I41" s="41"/>
      <c r="J41" s="41"/>
      <c r="K41" s="41"/>
      <c r="L41" s="41"/>
      <c r="M41" s="41"/>
      <c r="N41" s="41"/>
    </row>
    <row r="42" spans="2:14">
      <c r="B42" s="59"/>
      <c r="C42" s="41"/>
      <c r="D42" s="41"/>
      <c r="E42" s="41"/>
      <c r="F42" s="41"/>
      <c r="G42" s="41"/>
      <c r="H42" s="41"/>
      <c r="I42" s="41"/>
      <c r="J42" s="41"/>
      <c r="K42" s="41"/>
      <c r="L42" s="41"/>
      <c r="M42" s="41"/>
      <c r="N42" s="41"/>
    </row>
    <row r="43" spans="2:14">
      <c r="B43" s="59"/>
      <c r="C43" s="41"/>
      <c r="D43" s="41"/>
      <c r="E43" s="41"/>
      <c r="F43" s="41"/>
      <c r="G43" s="41"/>
      <c r="H43" s="41"/>
      <c r="I43" s="41"/>
      <c r="J43" s="41"/>
      <c r="K43" s="41"/>
      <c r="L43" s="41"/>
      <c r="M43" s="41"/>
      <c r="N43" s="41"/>
    </row>
    <row r="44" spans="2:14">
      <c r="B44" s="59"/>
      <c r="C44" s="41"/>
      <c r="D44" s="41"/>
      <c r="E44" s="41"/>
      <c r="F44" s="41"/>
      <c r="G44" s="41"/>
      <c r="H44" s="41"/>
      <c r="I44" s="41"/>
      <c r="J44" s="41"/>
      <c r="K44" s="41"/>
      <c r="L44" s="41"/>
      <c r="M44" s="41"/>
      <c r="N44" s="41"/>
    </row>
    <row r="45" spans="2:14">
      <c r="B45" s="59"/>
      <c r="C45" s="41"/>
      <c r="D45" s="41"/>
      <c r="E45" s="41"/>
      <c r="F45" s="41"/>
      <c r="G45" s="41"/>
      <c r="H45" s="41"/>
      <c r="I45" s="41"/>
      <c r="J45" s="41"/>
      <c r="K45" s="41"/>
      <c r="L45" s="41"/>
      <c r="M45" s="41"/>
      <c r="N45" s="41"/>
    </row>
    <row r="46" spans="2:14">
      <c r="B46" s="59"/>
      <c r="C46" s="41"/>
      <c r="D46" s="41"/>
      <c r="E46" s="41"/>
      <c r="F46" s="41"/>
      <c r="G46" s="41"/>
      <c r="H46" s="41"/>
      <c r="I46" s="41"/>
      <c r="J46" s="41"/>
      <c r="K46" s="41"/>
      <c r="L46" s="41"/>
      <c r="M46" s="41"/>
      <c r="N46" s="41"/>
    </row>
    <row r="47" spans="2:14">
      <c r="B47" s="59"/>
      <c r="C47" s="41"/>
      <c r="D47" s="41"/>
      <c r="E47" s="41"/>
      <c r="F47" s="41"/>
      <c r="G47" s="41"/>
      <c r="H47" s="41"/>
      <c r="I47" s="41"/>
      <c r="J47" s="41"/>
      <c r="K47" s="41"/>
      <c r="L47" s="41"/>
      <c r="M47" s="41"/>
      <c r="N47" s="41"/>
    </row>
    <row r="48" spans="2:14">
      <c r="B48" s="59"/>
      <c r="C48" s="41"/>
      <c r="D48" s="41"/>
      <c r="E48" s="41"/>
      <c r="F48" s="41"/>
      <c r="G48" s="41"/>
      <c r="H48" s="41"/>
      <c r="I48" s="41"/>
      <c r="J48" s="41"/>
      <c r="K48" s="41"/>
      <c r="L48" s="41"/>
      <c r="M48" s="41"/>
      <c r="N48" s="41"/>
    </row>
    <row r="49" spans="2:14">
      <c r="B49" s="59"/>
      <c r="C49" s="41"/>
      <c r="D49" s="41"/>
      <c r="E49" s="41"/>
      <c r="F49" s="41"/>
      <c r="G49" s="41"/>
      <c r="H49" s="41"/>
      <c r="I49" s="41"/>
      <c r="J49" s="41"/>
      <c r="K49" s="41"/>
      <c r="L49" s="41"/>
      <c r="M49" s="41"/>
      <c r="N49" s="41"/>
    </row>
    <row r="50" spans="2:14">
      <c r="B50" s="59"/>
      <c r="C50" s="41"/>
      <c r="D50" s="41"/>
      <c r="E50" s="41"/>
      <c r="F50" s="41"/>
      <c r="G50" s="41"/>
      <c r="H50" s="41"/>
      <c r="I50" s="41"/>
      <c r="J50" s="41"/>
      <c r="K50" s="41"/>
      <c r="L50" s="41"/>
      <c r="M50" s="41"/>
      <c r="N50" s="41"/>
    </row>
    <row r="51" spans="2:14">
      <c r="B51" s="59"/>
      <c r="C51" s="41"/>
      <c r="D51" s="41"/>
      <c r="E51" s="41"/>
      <c r="F51" s="41"/>
      <c r="G51" s="41"/>
      <c r="H51" s="41"/>
      <c r="I51" s="41"/>
      <c r="J51" s="41"/>
      <c r="K51" s="41"/>
      <c r="L51" s="41"/>
      <c r="M51" s="41"/>
      <c r="N51" s="41"/>
    </row>
    <row r="52" spans="2:14">
      <c r="B52" s="59"/>
      <c r="C52" s="41"/>
      <c r="D52" s="41"/>
      <c r="E52" s="41"/>
      <c r="F52" s="41"/>
      <c r="G52" s="41"/>
      <c r="H52" s="41"/>
      <c r="I52" s="41"/>
      <c r="J52" s="41"/>
      <c r="K52" s="41"/>
      <c r="L52" s="41"/>
      <c r="M52" s="41"/>
      <c r="N52" s="41"/>
    </row>
    <row r="53" spans="2:14">
      <c r="B53" s="59"/>
      <c r="C53" s="41"/>
      <c r="D53" s="41"/>
      <c r="E53" s="41"/>
      <c r="F53" s="41"/>
      <c r="G53" s="41"/>
      <c r="H53" s="41"/>
      <c r="I53" s="41"/>
      <c r="J53" s="41"/>
      <c r="K53" s="41"/>
      <c r="L53" s="41"/>
      <c r="M53" s="41"/>
      <c r="N53" s="41"/>
    </row>
    <row r="54" spans="2:14">
      <c r="B54" s="59"/>
      <c r="C54" s="41"/>
      <c r="D54" s="41"/>
      <c r="E54" s="41"/>
      <c r="F54" s="41"/>
      <c r="G54" s="41"/>
      <c r="H54" s="41"/>
      <c r="I54" s="41"/>
      <c r="J54" s="41"/>
      <c r="K54" s="41"/>
      <c r="L54" s="41"/>
      <c r="M54" s="41"/>
      <c r="N54" s="41"/>
    </row>
    <row r="55" spans="2:14">
      <c r="B55" s="59"/>
      <c r="C55" s="41"/>
      <c r="D55" s="41"/>
      <c r="E55" s="41"/>
      <c r="F55" s="41"/>
      <c r="G55" s="41"/>
      <c r="H55" s="41"/>
      <c r="I55" s="41"/>
      <c r="J55" s="41"/>
      <c r="K55" s="41"/>
      <c r="L55" s="41"/>
      <c r="M55" s="41"/>
      <c r="N55" s="41"/>
    </row>
    <row r="56" spans="2:14">
      <c r="B56" s="59"/>
      <c r="C56" s="41"/>
      <c r="D56" s="41"/>
      <c r="E56" s="41"/>
      <c r="F56" s="41"/>
      <c r="G56" s="41"/>
      <c r="H56" s="41"/>
      <c r="I56" s="41"/>
      <c r="J56" s="41"/>
      <c r="K56" s="41"/>
      <c r="L56" s="41"/>
      <c r="M56" s="41"/>
      <c r="N56" s="41"/>
    </row>
    <row r="57" spans="2:14">
      <c r="B57" s="59"/>
      <c r="C57" s="41"/>
      <c r="D57" s="41"/>
      <c r="E57" s="41"/>
      <c r="F57" s="41"/>
      <c r="G57" s="41"/>
      <c r="H57" s="41"/>
      <c r="I57" s="41"/>
      <c r="J57" s="41"/>
      <c r="K57" s="41"/>
      <c r="L57" s="41"/>
      <c r="M57" s="41"/>
      <c r="N57" s="41"/>
    </row>
    <row r="58" spans="2:14">
      <c r="B58" s="59"/>
      <c r="C58" s="41"/>
      <c r="D58" s="41"/>
      <c r="E58" s="41"/>
      <c r="F58" s="41"/>
      <c r="G58" s="41"/>
      <c r="H58" s="41"/>
      <c r="I58" s="41"/>
      <c r="J58" s="41"/>
      <c r="K58" s="41"/>
      <c r="L58" s="41"/>
      <c r="M58" s="41"/>
      <c r="N58" s="41"/>
    </row>
    <row r="59" spans="2:14">
      <c r="B59" s="59"/>
      <c r="C59" s="41"/>
      <c r="D59" s="41"/>
      <c r="E59" s="41"/>
      <c r="F59" s="41"/>
      <c r="G59" s="41"/>
      <c r="H59" s="41"/>
      <c r="I59" s="41"/>
      <c r="J59" s="41"/>
      <c r="K59" s="41"/>
      <c r="L59" s="41"/>
      <c r="M59" s="41"/>
      <c r="N59" s="41"/>
    </row>
    <row r="60" spans="2:14">
      <c r="B60" s="59"/>
      <c r="C60" s="41"/>
      <c r="D60" s="41"/>
      <c r="E60" s="41"/>
      <c r="F60" s="41"/>
      <c r="G60" s="41"/>
      <c r="H60" s="41"/>
      <c r="I60" s="41"/>
      <c r="J60" s="41"/>
      <c r="K60" s="41"/>
      <c r="L60" s="41"/>
      <c r="M60" s="41"/>
      <c r="N60" s="41"/>
    </row>
    <row r="61" spans="2:14">
      <c r="B61" s="59"/>
      <c r="C61" s="41"/>
      <c r="D61" s="41"/>
      <c r="E61" s="41"/>
      <c r="F61" s="41"/>
      <c r="G61" s="41"/>
      <c r="H61" s="41"/>
      <c r="I61" s="41"/>
      <c r="J61" s="41"/>
      <c r="K61" s="41"/>
      <c r="L61" s="41"/>
      <c r="M61" s="41"/>
      <c r="N61" s="41"/>
    </row>
    <row r="62" spans="2:14">
      <c r="B62" s="59"/>
      <c r="C62" s="41"/>
      <c r="D62" s="41"/>
      <c r="E62" s="41"/>
      <c r="F62" s="41"/>
      <c r="G62" s="41"/>
      <c r="H62" s="41"/>
      <c r="I62" s="41"/>
      <c r="J62" s="41"/>
      <c r="K62" s="41"/>
      <c r="L62" s="41"/>
      <c r="M62" s="41"/>
      <c r="N62" s="41"/>
    </row>
    <row r="63" spans="2:14">
      <c r="B63" s="59"/>
      <c r="C63" s="41"/>
      <c r="D63" s="41"/>
      <c r="E63" s="41"/>
      <c r="F63" s="41"/>
      <c r="G63" s="41"/>
      <c r="H63" s="41"/>
      <c r="I63" s="41"/>
      <c r="J63" s="41"/>
      <c r="K63" s="41"/>
      <c r="L63" s="41"/>
      <c r="M63" s="41"/>
      <c r="N63" s="41"/>
    </row>
    <row r="64" spans="2:14">
      <c r="B64" s="59"/>
      <c r="C64" s="41"/>
      <c r="D64" s="41"/>
      <c r="E64" s="41"/>
      <c r="F64" s="41"/>
      <c r="G64" s="41"/>
      <c r="H64" s="41"/>
      <c r="I64" s="41"/>
      <c r="J64" s="41"/>
      <c r="K64" s="41"/>
      <c r="L64" s="41"/>
      <c r="M64" s="41"/>
      <c r="N64" s="41"/>
    </row>
    <row r="65" spans="2:14">
      <c r="B65" s="59"/>
      <c r="C65" s="41"/>
      <c r="D65" s="41"/>
      <c r="E65" s="41"/>
      <c r="F65" s="41"/>
      <c r="G65" s="41"/>
      <c r="H65" s="41"/>
      <c r="I65" s="41"/>
      <c r="J65" s="41"/>
      <c r="K65" s="41"/>
      <c r="L65" s="41"/>
      <c r="M65" s="41"/>
      <c r="N65" s="41"/>
    </row>
    <row r="66" spans="2:14">
      <c r="B66" s="59"/>
      <c r="C66" s="41"/>
      <c r="D66" s="41"/>
      <c r="E66" s="41"/>
      <c r="F66" s="41"/>
      <c r="G66" s="41"/>
      <c r="H66" s="41"/>
      <c r="I66" s="41"/>
      <c r="J66" s="41"/>
      <c r="K66" s="41"/>
      <c r="L66" s="41"/>
      <c r="M66" s="41"/>
      <c r="N66" s="41"/>
    </row>
    <row r="67" spans="2:14">
      <c r="B67" s="59"/>
      <c r="C67" s="41"/>
      <c r="D67" s="41"/>
      <c r="E67" s="41"/>
      <c r="F67" s="41"/>
      <c r="G67" s="41"/>
      <c r="H67" s="41"/>
      <c r="I67" s="41"/>
      <c r="J67" s="41"/>
      <c r="K67" s="41"/>
      <c r="L67" s="41"/>
      <c r="M67" s="41"/>
      <c r="N67" s="41"/>
    </row>
    <row r="68" spans="2:14">
      <c r="B68" s="59"/>
      <c r="C68" s="41"/>
      <c r="D68" s="41"/>
      <c r="E68" s="41"/>
      <c r="F68" s="41"/>
      <c r="G68" s="41"/>
      <c r="H68" s="41"/>
      <c r="I68" s="41"/>
      <c r="J68" s="41"/>
      <c r="K68" s="41"/>
      <c r="L68" s="41"/>
      <c r="M68" s="41"/>
      <c r="N68" s="41"/>
    </row>
    <row r="69" spans="2:14">
      <c r="B69" s="59"/>
      <c r="C69" s="41"/>
      <c r="D69" s="41"/>
      <c r="E69" s="41"/>
      <c r="F69" s="41"/>
      <c r="G69" s="41"/>
      <c r="H69" s="41"/>
      <c r="I69" s="41"/>
      <c r="J69" s="41"/>
      <c r="K69" s="41"/>
      <c r="L69" s="41"/>
      <c r="M69" s="41"/>
      <c r="N69" s="41"/>
    </row>
    <row r="70" spans="2:14">
      <c r="B70" s="59"/>
      <c r="C70" s="41"/>
      <c r="D70" s="41"/>
      <c r="E70" s="41"/>
      <c r="F70" s="41"/>
      <c r="G70" s="41"/>
      <c r="H70" s="41"/>
      <c r="I70" s="41"/>
      <c r="J70" s="41"/>
      <c r="K70" s="41"/>
      <c r="L70" s="41"/>
      <c r="M70" s="41"/>
      <c r="N70" s="41"/>
    </row>
    <row r="71" spans="2:14">
      <c r="B71" s="59"/>
      <c r="C71" s="41"/>
      <c r="D71" s="41"/>
      <c r="E71" s="41"/>
      <c r="F71" s="41"/>
      <c r="G71" s="41"/>
      <c r="H71" s="41"/>
      <c r="I71" s="41"/>
      <c r="J71" s="41"/>
      <c r="K71" s="41"/>
      <c r="L71" s="41"/>
      <c r="M71" s="41"/>
      <c r="N71" s="41"/>
    </row>
    <row r="72" spans="2:14">
      <c r="B72" s="59"/>
      <c r="C72" s="41"/>
      <c r="D72" s="41"/>
      <c r="E72" s="41"/>
      <c r="F72" s="41"/>
      <c r="G72" s="41"/>
      <c r="H72" s="41"/>
      <c r="I72" s="41"/>
      <c r="J72" s="41"/>
      <c r="K72" s="41"/>
      <c r="L72" s="41"/>
      <c r="M72" s="41"/>
      <c r="N72" s="41"/>
    </row>
    <row r="73" spans="2:14">
      <c r="B73" s="59"/>
      <c r="C73" s="41"/>
      <c r="D73" s="41"/>
      <c r="E73" s="41"/>
      <c r="F73" s="41"/>
      <c r="G73" s="41"/>
      <c r="H73" s="41"/>
      <c r="I73" s="41"/>
      <c r="J73" s="41"/>
      <c r="K73" s="41"/>
      <c r="L73" s="41"/>
      <c r="M73" s="41"/>
      <c r="N73" s="41"/>
    </row>
    <row r="74" spans="2:14">
      <c r="B74" s="59"/>
      <c r="C74" s="41"/>
      <c r="D74" s="41"/>
      <c r="E74" s="41"/>
      <c r="F74" s="41"/>
      <c r="G74" s="41"/>
      <c r="H74" s="41"/>
      <c r="I74" s="41"/>
      <c r="J74" s="41"/>
      <c r="K74" s="41"/>
      <c r="L74" s="41"/>
      <c r="M74" s="41"/>
      <c r="N74" s="41"/>
    </row>
    <row r="75" spans="2:14">
      <c r="B75" s="59"/>
      <c r="C75" s="41"/>
      <c r="D75" s="41"/>
      <c r="E75" s="41"/>
      <c r="F75" s="41"/>
      <c r="G75" s="41"/>
      <c r="H75" s="41"/>
      <c r="I75" s="41"/>
      <c r="J75" s="41"/>
      <c r="K75" s="41"/>
      <c r="L75" s="41"/>
      <c r="M75" s="41"/>
      <c r="N75" s="41"/>
    </row>
    <row r="76" spans="2:14">
      <c r="B76" s="59"/>
      <c r="C76" s="41"/>
      <c r="D76" s="41"/>
      <c r="E76" s="41"/>
      <c r="F76" s="41"/>
      <c r="G76" s="41"/>
      <c r="H76" s="41"/>
      <c r="I76" s="41"/>
      <c r="J76" s="41"/>
      <c r="K76" s="41"/>
      <c r="L76" s="41"/>
      <c r="M76" s="41"/>
      <c r="N76" s="41"/>
    </row>
    <row r="77" spans="2:14">
      <c r="B77" s="59"/>
      <c r="C77" s="41"/>
      <c r="D77" s="41"/>
      <c r="E77" s="41"/>
      <c r="F77" s="41"/>
      <c r="G77" s="41"/>
      <c r="H77" s="41"/>
      <c r="I77" s="41"/>
      <c r="J77" s="41"/>
      <c r="K77" s="41"/>
      <c r="L77" s="41"/>
      <c r="M77" s="41"/>
      <c r="N77" s="41"/>
    </row>
    <row r="78" spans="2:14">
      <c r="B78" s="59"/>
      <c r="C78" s="41"/>
      <c r="D78" s="41"/>
      <c r="E78" s="41"/>
      <c r="F78" s="41"/>
      <c r="G78" s="41"/>
      <c r="H78" s="41"/>
      <c r="I78" s="41"/>
      <c r="J78" s="41"/>
      <c r="K78" s="41"/>
      <c r="L78" s="41"/>
      <c r="M78" s="41"/>
      <c r="N78" s="41"/>
    </row>
    <row r="79" spans="2:14">
      <c r="B79" s="59"/>
      <c r="C79" s="41"/>
      <c r="D79" s="41"/>
      <c r="E79" s="41"/>
      <c r="F79" s="41"/>
      <c r="G79" s="41"/>
      <c r="H79" s="41"/>
      <c r="I79" s="41"/>
      <c r="J79" s="41"/>
      <c r="K79" s="41"/>
      <c r="L79" s="41"/>
      <c r="M79" s="41"/>
      <c r="N79" s="41"/>
    </row>
    <row r="80" spans="2:14">
      <c r="B80" s="59"/>
      <c r="C80" s="41"/>
      <c r="D80" s="41"/>
      <c r="E80" s="41"/>
      <c r="F80" s="41"/>
      <c r="G80" s="41"/>
      <c r="H80" s="41"/>
      <c r="I80" s="41"/>
      <c r="J80" s="41"/>
      <c r="K80" s="41"/>
      <c r="L80" s="41"/>
      <c r="M80" s="41"/>
      <c r="N80" s="41"/>
    </row>
  </sheetData>
  <sheetProtection algorithmName="SHA-512" hashValue="ON+cY2RbyeO9pnxVmniFBeW9MW9SBrCwmcefXpIfAIX/QcyRF0/KqhtxOPN3pDHht1n+c8wsfZvrtAW9fwtsCw==" saltValue="Ma6cVA/GX+ECwkjrHdzFdw==" spinCount="100000" sheet="1" selectLockedCells="1"/>
  <mergeCells count="37">
    <mergeCell ref="C9:M9"/>
    <mergeCell ref="C15:M15"/>
    <mergeCell ref="C3:I3"/>
    <mergeCell ref="C7:M7"/>
    <mergeCell ref="C6:M6"/>
    <mergeCell ref="D13:E13"/>
    <mergeCell ref="G13:J13"/>
    <mergeCell ref="D11:E11"/>
    <mergeCell ref="G11:J11"/>
    <mergeCell ref="D12:E12"/>
    <mergeCell ref="G12:J12"/>
    <mergeCell ref="G24:J24"/>
    <mergeCell ref="D16:E16"/>
    <mergeCell ref="G16:J16"/>
    <mergeCell ref="D17:E17"/>
    <mergeCell ref="G17:J17"/>
    <mergeCell ref="D18:E18"/>
    <mergeCell ref="G18:J18"/>
    <mergeCell ref="G22:J22"/>
    <mergeCell ref="G23:J23"/>
    <mergeCell ref="C22:E22"/>
    <mergeCell ref="C23:E23"/>
    <mergeCell ref="C24:E24"/>
    <mergeCell ref="C20:M20"/>
    <mergeCell ref="D33:E33"/>
    <mergeCell ref="G33:J33"/>
    <mergeCell ref="G25:J25"/>
    <mergeCell ref="G26:J26"/>
    <mergeCell ref="G27:J27"/>
    <mergeCell ref="D31:E31"/>
    <mergeCell ref="G31:J31"/>
    <mergeCell ref="C25:E25"/>
    <mergeCell ref="C26:E26"/>
    <mergeCell ref="D32:E32"/>
    <mergeCell ref="G32:J32"/>
    <mergeCell ref="C27:E27"/>
    <mergeCell ref="C29:M29"/>
  </mergeCells>
  <printOptions horizontalCentered="1" verticalCentered="1"/>
  <pageMargins left="0.45" right="0.44" top="0" bottom="0.9" header="0" footer="0.5"/>
  <pageSetup scale="89" orientation="portrait" r:id="rId1"/>
  <headerFooter alignWithMargins="0">
    <oddFooter>&amp;R&amp;"Arial Narrow,Regular"&amp;11Rehab Worksheet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8833" r:id="rId4" name="Check Box 1">
              <controlPr defaultSize="0" autoFill="0" autoLine="0" autoPict="0" altText="Placed in Service">
                <anchor moveWithCells="1">
                  <from>
                    <xdr:col>7</xdr:col>
                    <xdr:colOff>228600</xdr:colOff>
                    <xdr:row>2</xdr:row>
                    <xdr:rowOff>190500</xdr:rowOff>
                  </from>
                  <to>
                    <xdr:col>8</xdr:col>
                    <xdr:colOff>85725</xdr:colOff>
                    <xdr:row>4</xdr:row>
                    <xdr:rowOff>28575</xdr:rowOff>
                  </to>
                </anchor>
              </controlPr>
            </control>
          </mc:Choice>
        </mc:AlternateContent>
        <mc:AlternateContent xmlns:mc="http://schemas.openxmlformats.org/markup-compatibility/2006">
          <mc:Choice Requires="x14">
            <control shapeId="248834" r:id="rId5" name="Check Box 2">
              <controlPr defaultSize="0" autoFill="0" autoLine="0" autoPict="0" altText="Placed in Service">
                <anchor moveWithCells="1">
                  <from>
                    <xdr:col>9</xdr:col>
                    <xdr:colOff>190500</xdr:colOff>
                    <xdr:row>2</xdr:row>
                    <xdr:rowOff>190500</xdr:rowOff>
                  </from>
                  <to>
                    <xdr:col>10</xdr:col>
                    <xdr:colOff>47625</xdr:colOff>
                    <xdr:row>4</xdr:row>
                    <xdr:rowOff>28575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F52"/>
  <sheetViews>
    <sheetView workbookViewId="0"/>
  </sheetViews>
  <sheetFormatPr defaultRowHeight="12.75"/>
  <sheetData>
    <row r="1" spans="1:162">
      <c r="A1" t="s">
        <v>623</v>
      </c>
      <c r="B1" t="s">
        <v>624</v>
      </c>
    </row>
    <row r="2" spans="1:162">
      <c r="A2" t="s">
        <v>625</v>
      </c>
      <c r="B2" t="s">
        <v>626</v>
      </c>
      <c r="C2" s="40" t="s">
        <v>291</v>
      </c>
      <c r="D2">
        <v>1</v>
      </c>
      <c r="E2" s="40" t="s">
        <v>456</v>
      </c>
      <c r="F2">
        <v>285</v>
      </c>
      <c r="G2" s="40" t="s">
        <v>443</v>
      </c>
      <c r="H2">
        <v>25</v>
      </c>
      <c r="I2" s="40" t="s">
        <v>433</v>
      </c>
      <c r="J2">
        <v>5</v>
      </c>
      <c r="K2" s="40" t="s">
        <v>217</v>
      </c>
      <c r="L2">
        <v>5</v>
      </c>
      <c r="M2" s="40" t="s">
        <v>561</v>
      </c>
      <c r="N2">
        <v>10</v>
      </c>
      <c r="O2" s="40" t="s">
        <v>586</v>
      </c>
      <c r="P2">
        <v>18</v>
      </c>
      <c r="Q2" s="40" t="s">
        <v>342</v>
      </c>
      <c r="R2">
        <v>1</v>
      </c>
      <c r="S2" s="40" t="s">
        <v>596</v>
      </c>
      <c r="T2">
        <v>9</v>
      </c>
      <c r="U2" s="40" t="s">
        <v>598</v>
      </c>
      <c r="V2">
        <v>1</v>
      </c>
      <c r="W2" s="40" t="s">
        <v>291</v>
      </c>
      <c r="X2">
        <v>1</v>
      </c>
      <c r="Y2" s="40" t="s">
        <v>456</v>
      </c>
      <c r="Z2">
        <v>285</v>
      </c>
      <c r="AA2" s="40" t="s">
        <v>443</v>
      </c>
      <c r="AB2">
        <v>25</v>
      </c>
      <c r="AC2" s="40" t="s">
        <v>433</v>
      </c>
      <c r="AD2">
        <v>5</v>
      </c>
      <c r="AE2" s="40" t="s">
        <v>600</v>
      </c>
      <c r="AF2">
        <v>3</v>
      </c>
      <c r="AG2" s="40" t="s">
        <v>217</v>
      </c>
      <c r="AH2">
        <v>5</v>
      </c>
      <c r="AI2" s="40" t="s">
        <v>561</v>
      </c>
      <c r="AJ2">
        <v>10</v>
      </c>
      <c r="AK2" s="40" t="s">
        <v>586</v>
      </c>
      <c r="AL2">
        <v>18</v>
      </c>
      <c r="AM2" s="40" t="s">
        <v>342</v>
      </c>
      <c r="AN2">
        <v>1</v>
      </c>
      <c r="AO2" s="40" t="s">
        <v>596</v>
      </c>
      <c r="AP2">
        <v>9</v>
      </c>
      <c r="AQ2" s="40" t="s">
        <v>291</v>
      </c>
      <c r="AR2">
        <v>1</v>
      </c>
      <c r="AS2" s="40" t="s">
        <v>456</v>
      </c>
      <c r="AT2">
        <v>285</v>
      </c>
      <c r="AU2" s="40" t="s">
        <v>443</v>
      </c>
      <c r="AV2">
        <v>25</v>
      </c>
      <c r="AW2" s="40" t="s">
        <v>433</v>
      </c>
      <c r="AX2">
        <v>5</v>
      </c>
      <c r="AY2" s="40" t="s">
        <v>600</v>
      </c>
      <c r="AZ2">
        <v>3</v>
      </c>
      <c r="BA2" s="40" t="s">
        <v>217</v>
      </c>
      <c r="BB2">
        <v>5</v>
      </c>
      <c r="BC2" s="40" t="s">
        <v>561</v>
      </c>
      <c r="BD2">
        <v>10</v>
      </c>
      <c r="BE2" s="40" t="s">
        <v>586</v>
      </c>
      <c r="BF2">
        <v>18</v>
      </c>
      <c r="BG2" s="40" t="s">
        <v>342</v>
      </c>
      <c r="BH2">
        <v>1</v>
      </c>
      <c r="BI2" s="40" t="s">
        <v>596</v>
      </c>
      <c r="BJ2">
        <v>9</v>
      </c>
      <c r="BK2" s="40" t="s">
        <v>238</v>
      </c>
      <c r="BL2">
        <v>1</v>
      </c>
      <c r="BM2" s="40" t="s">
        <v>664</v>
      </c>
      <c r="BN2">
        <v>1</v>
      </c>
      <c r="BO2" s="40" t="s">
        <v>667</v>
      </c>
      <c r="BP2">
        <v>21</v>
      </c>
      <c r="BQ2" s="40" t="s">
        <v>291</v>
      </c>
      <c r="BR2">
        <v>1</v>
      </c>
      <c r="BS2" s="40" t="s">
        <v>456</v>
      </c>
      <c r="BT2">
        <v>285</v>
      </c>
      <c r="BU2" s="40" t="s">
        <v>443</v>
      </c>
      <c r="BV2">
        <v>25</v>
      </c>
      <c r="BW2" s="40" t="s">
        <v>433</v>
      </c>
      <c r="BX2">
        <v>5</v>
      </c>
      <c r="BY2" s="40" t="s">
        <v>600</v>
      </c>
      <c r="BZ2">
        <v>3</v>
      </c>
      <c r="CA2" s="40" t="s">
        <v>217</v>
      </c>
      <c r="CB2">
        <v>5</v>
      </c>
      <c r="CC2" s="40" t="s">
        <v>561</v>
      </c>
      <c r="CD2">
        <v>10</v>
      </c>
      <c r="CE2" s="40" t="s">
        <v>238</v>
      </c>
      <c r="CF2">
        <v>1</v>
      </c>
      <c r="CG2" s="40" t="s">
        <v>697</v>
      </c>
      <c r="CH2">
        <v>21</v>
      </c>
      <c r="CI2" s="40" t="s">
        <v>664</v>
      </c>
      <c r="CJ2">
        <v>1</v>
      </c>
      <c r="CK2" s="40" t="s">
        <v>586</v>
      </c>
      <c r="CL2">
        <v>18</v>
      </c>
      <c r="CM2" s="40" t="s">
        <v>697</v>
      </c>
      <c r="CN2">
        <v>48</v>
      </c>
      <c r="CO2" s="40" t="s">
        <v>291</v>
      </c>
      <c r="CP2">
        <v>1</v>
      </c>
      <c r="CQ2" s="40" t="s">
        <v>456</v>
      </c>
      <c r="CR2">
        <v>285</v>
      </c>
      <c r="CS2" s="40" t="s">
        <v>443</v>
      </c>
      <c r="CT2">
        <v>25</v>
      </c>
      <c r="CU2" s="40" t="s">
        <v>433</v>
      </c>
      <c r="CV2">
        <v>5</v>
      </c>
      <c r="CW2" s="40" t="s">
        <v>600</v>
      </c>
      <c r="CX2">
        <v>3</v>
      </c>
      <c r="CY2" s="40" t="s">
        <v>217</v>
      </c>
      <c r="CZ2">
        <v>5</v>
      </c>
      <c r="DA2" s="40" t="s">
        <v>561</v>
      </c>
      <c r="DB2">
        <v>10</v>
      </c>
      <c r="DC2" s="40" t="s">
        <v>238</v>
      </c>
      <c r="DD2">
        <v>1</v>
      </c>
      <c r="DE2" s="40" t="s">
        <v>697</v>
      </c>
      <c r="DF2">
        <v>21</v>
      </c>
      <c r="DG2" s="40" t="s">
        <v>664</v>
      </c>
      <c r="DH2">
        <v>1</v>
      </c>
      <c r="DI2" s="40" t="s">
        <v>586</v>
      </c>
      <c r="DJ2">
        <v>18</v>
      </c>
      <c r="DK2" s="40" t="s">
        <v>342</v>
      </c>
      <c r="DL2">
        <v>1</v>
      </c>
      <c r="DM2" s="40" t="s">
        <v>701</v>
      </c>
      <c r="DN2">
        <v>1</v>
      </c>
      <c r="DO2" s="40" t="s">
        <v>703</v>
      </c>
      <c r="DP2">
        <v>1</v>
      </c>
      <c r="DQ2" s="40" t="s">
        <v>707</v>
      </c>
      <c r="DR2">
        <v>1</v>
      </c>
      <c r="DS2" s="40" t="s">
        <v>701</v>
      </c>
      <c r="DT2">
        <v>1</v>
      </c>
      <c r="DU2" s="40" t="s">
        <v>740</v>
      </c>
      <c r="DV2">
        <v>11</v>
      </c>
      <c r="DW2" s="40" t="s">
        <v>779</v>
      </c>
      <c r="DX2">
        <v>1</v>
      </c>
      <c r="DY2" s="40" t="s">
        <v>291</v>
      </c>
      <c r="DZ2">
        <v>1</v>
      </c>
      <c r="EA2" s="40" t="s">
        <v>456</v>
      </c>
      <c r="EB2">
        <v>285</v>
      </c>
      <c r="EC2" s="40" t="s">
        <v>443</v>
      </c>
      <c r="ED2">
        <v>25</v>
      </c>
      <c r="EE2" s="40" t="s">
        <v>433</v>
      </c>
      <c r="EF2">
        <v>5</v>
      </c>
      <c r="EG2" s="40" t="s">
        <v>600</v>
      </c>
      <c r="EH2">
        <v>3</v>
      </c>
      <c r="EI2" s="40" t="s">
        <v>217</v>
      </c>
      <c r="EJ2">
        <v>5</v>
      </c>
      <c r="EK2" s="40" t="s">
        <v>561</v>
      </c>
      <c r="EL2">
        <v>10</v>
      </c>
      <c r="EM2" s="40" t="s">
        <v>238</v>
      </c>
      <c r="EN2">
        <v>1</v>
      </c>
      <c r="EO2" s="40" t="s">
        <v>697</v>
      </c>
      <c r="EP2">
        <v>21</v>
      </c>
      <c r="EQ2" s="40" t="s">
        <v>664</v>
      </c>
      <c r="ER2">
        <v>1</v>
      </c>
      <c r="ES2" s="40" t="s">
        <v>707</v>
      </c>
      <c r="ET2">
        <v>1</v>
      </c>
      <c r="EU2" s="40" t="s">
        <v>703</v>
      </c>
      <c r="EV2">
        <v>1</v>
      </c>
      <c r="EW2" s="40" t="s">
        <v>701</v>
      </c>
      <c r="EX2">
        <v>1</v>
      </c>
      <c r="EY2" s="40" t="s">
        <v>701</v>
      </c>
      <c r="EZ2">
        <v>1</v>
      </c>
      <c r="FA2" s="40" t="s">
        <v>833</v>
      </c>
      <c r="FB2">
        <v>7</v>
      </c>
      <c r="FC2" s="40" t="s">
        <v>834</v>
      </c>
      <c r="FD2">
        <v>18</v>
      </c>
      <c r="FE2" s="40" t="s">
        <v>342</v>
      </c>
      <c r="FF2">
        <v>1</v>
      </c>
    </row>
    <row r="3" spans="1:162">
      <c r="A3" t="s">
        <v>627</v>
      </c>
      <c r="B3" t="s">
        <v>628</v>
      </c>
      <c r="C3" s="40" t="s">
        <v>292</v>
      </c>
      <c r="D3">
        <v>2</v>
      </c>
      <c r="E3" s="40" t="s">
        <v>457</v>
      </c>
      <c r="F3">
        <v>286</v>
      </c>
      <c r="G3" s="40" t="s">
        <v>442</v>
      </c>
      <c r="H3">
        <v>24</v>
      </c>
      <c r="I3" s="40" t="s">
        <v>585</v>
      </c>
      <c r="J3">
        <v>11</v>
      </c>
      <c r="K3" s="40" t="s">
        <v>407</v>
      </c>
      <c r="L3">
        <v>6</v>
      </c>
      <c r="M3" s="40" t="s">
        <v>437</v>
      </c>
      <c r="N3">
        <v>19</v>
      </c>
      <c r="O3" s="40" t="s">
        <v>347</v>
      </c>
      <c r="P3">
        <v>4</v>
      </c>
      <c r="Q3" s="40" t="s">
        <v>343</v>
      </c>
      <c r="R3">
        <v>2</v>
      </c>
      <c r="S3" s="40" t="s">
        <v>559</v>
      </c>
      <c r="T3">
        <v>7</v>
      </c>
      <c r="U3" s="40" t="s">
        <v>599</v>
      </c>
      <c r="V3">
        <v>2</v>
      </c>
      <c r="W3" s="40" t="s">
        <v>292</v>
      </c>
      <c r="X3">
        <v>2</v>
      </c>
      <c r="Y3" s="40" t="s">
        <v>457</v>
      </c>
      <c r="Z3">
        <v>286</v>
      </c>
      <c r="AA3" s="40" t="s">
        <v>442</v>
      </c>
      <c r="AB3">
        <v>24</v>
      </c>
      <c r="AC3" s="40" t="s">
        <v>585</v>
      </c>
      <c r="AD3">
        <v>11</v>
      </c>
      <c r="AE3" s="40" t="s">
        <v>599</v>
      </c>
      <c r="AF3">
        <v>2</v>
      </c>
      <c r="AG3" s="40" t="s">
        <v>407</v>
      </c>
      <c r="AH3">
        <v>6</v>
      </c>
      <c r="AI3" s="40" t="s">
        <v>437</v>
      </c>
      <c r="AJ3">
        <v>19</v>
      </c>
      <c r="AK3" s="40" t="s">
        <v>347</v>
      </c>
      <c r="AL3">
        <v>4</v>
      </c>
      <c r="AM3" s="40" t="s">
        <v>343</v>
      </c>
      <c r="AN3">
        <v>2</v>
      </c>
      <c r="AO3" s="40" t="s">
        <v>559</v>
      </c>
      <c r="AP3">
        <v>7</v>
      </c>
      <c r="AQ3" s="40" t="s">
        <v>292</v>
      </c>
      <c r="AR3">
        <v>2</v>
      </c>
      <c r="AS3" s="40" t="s">
        <v>457</v>
      </c>
      <c r="AT3">
        <v>286</v>
      </c>
      <c r="AU3" s="40" t="s">
        <v>442</v>
      </c>
      <c r="AV3">
        <v>24</v>
      </c>
      <c r="AW3" s="40" t="s">
        <v>585</v>
      </c>
      <c r="AX3">
        <v>11</v>
      </c>
      <c r="AY3" s="40" t="s">
        <v>599</v>
      </c>
      <c r="AZ3">
        <v>2</v>
      </c>
      <c r="BA3" s="40" t="s">
        <v>407</v>
      </c>
      <c r="BB3">
        <v>6</v>
      </c>
      <c r="BC3" s="40" t="s">
        <v>437</v>
      </c>
      <c r="BD3">
        <v>19</v>
      </c>
      <c r="BE3" s="40" t="s">
        <v>347</v>
      </c>
      <c r="BF3">
        <v>4</v>
      </c>
      <c r="BG3" s="40" t="s">
        <v>343</v>
      </c>
      <c r="BH3">
        <v>2</v>
      </c>
      <c r="BI3" s="40" t="s">
        <v>559</v>
      </c>
      <c r="BJ3">
        <v>7</v>
      </c>
      <c r="BK3" s="40" t="s">
        <v>659</v>
      </c>
      <c r="BL3">
        <v>2</v>
      </c>
      <c r="BM3" s="40" t="s">
        <v>665</v>
      </c>
      <c r="BN3">
        <v>2</v>
      </c>
      <c r="BO3" s="40" t="s">
        <v>668</v>
      </c>
      <c r="BP3">
        <v>22</v>
      </c>
      <c r="BQ3" s="40" t="s">
        <v>292</v>
      </c>
      <c r="BR3">
        <v>2</v>
      </c>
      <c r="BS3" s="40" t="s">
        <v>457</v>
      </c>
      <c r="BT3">
        <v>286</v>
      </c>
      <c r="BU3" s="40" t="s">
        <v>442</v>
      </c>
      <c r="BV3">
        <v>24</v>
      </c>
      <c r="BW3" s="40" t="s">
        <v>585</v>
      </c>
      <c r="BX3">
        <v>11</v>
      </c>
      <c r="BY3" s="40" t="s">
        <v>599</v>
      </c>
      <c r="BZ3">
        <v>2</v>
      </c>
      <c r="CA3" s="40" t="s">
        <v>407</v>
      </c>
      <c r="CB3">
        <v>6</v>
      </c>
      <c r="CC3" s="40" t="s">
        <v>437</v>
      </c>
      <c r="CD3">
        <v>19</v>
      </c>
      <c r="CE3" s="40" t="s">
        <v>659</v>
      </c>
      <c r="CF3">
        <v>2</v>
      </c>
      <c r="CG3" s="40" t="s">
        <v>342</v>
      </c>
      <c r="CH3">
        <v>25</v>
      </c>
      <c r="CI3" s="40" t="s">
        <v>665</v>
      </c>
      <c r="CJ3">
        <v>2</v>
      </c>
      <c r="CK3" s="40" t="s">
        <v>347</v>
      </c>
      <c r="CL3">
        <v>4</v>
      </c>
      <c r="CM3" s="40" t="s">
        <v>342</v>
      </c>
      <c r="CN3">
        <v>1</v>
      </c>
      <c r="CO3" s="40" t="s">
        <v>292</v>
      </c>
      <c r="CP3">
        <v>2</v>
      </c>
      <c r="CQ3" s="40" t="s">
        <v>457</v>
      </c>
      <c r="CR3">
        <v>286</v>
      </c>
      <c r="CS3" s="40" t="s">
        <v>442</v>
      </c>
      <c r="CT3">
        <v>24</v>
      </c>
      <c r="CU3" s="40" t="s">
        <v>585</v>
      </c>
      <c r="CV3">
        <v>11</v>
      </c>
      <c r="CW3" s="40" t="s">
        <v>599</v>
      </c>
      <c r="CX3">
        <v>2</v>
      </c>
      <c r="CY3" s="40" t="s">
        <v>407</v>
      </c>
      <c r="CZ3">
        <v>6</v>
      </c>
      <c r="DA3" s="40" t="s">
        <v>437</v>
      </c>
      <c r="DB3">
        <v>19</v>
      </c>
      <c r="DC3" s="40" t="s">
        <v>659</v>
      </c>
      <c r="DD3">
        <v>2</v>
      </c>
      <c r="DE3" s="40" t="s">
        <v>342</v>
      </c>
      <c r="DF3">
        <v>36</v>
      </c>
      <c r="DG3" s="40" t="s">
        <v>665</v>
      </c>
      <c r="DH3">
        <v>2</v>
      </c>
      <c r="DI3" s="40" t="s">
        <v>347</v>
      </c>
      <c r="DJ3">
        <v>4</v>
      </c>
      <c r="DK3" s="40" t="s">
        <v>343</v>
      </c>
      <c r="DL3">
        <v>2</v>
      </c>
      <c r="DM3" s="40" t="s">
        <v>383</v>
      </c>
      <c r="DN3">
        <v>2</v>
      </c>
      <c r="DO3" s="40" t="s">
        <v>704</v>
      </c>
      <c r="DP3">
        <v>2</v>
      </c>
      <c r="DQ3" s="40" t="s">
        <v>708</v>
      </c>
      <c r="DR3">
        <v>2</v>
      </c>
      <c r="DS3" s="40" t="s">
        <v>383</v>
      </c>
      <c r="DT3">
        <v>2</v>
      </c>
      <c r="DU3" s="40" t="s">
        <v>741</v>
      </c>
      <c r="DV3">
        <v>13</v>
      </c>
      <c r="DW3" s="40" t="s">
        <v>780</v>
      </c>
      <c r="DX3">
        <v>2</v>
      </c>
      <c r="DY3" s="40" t="s">
        <v>292</v>
      </c>
      <c r="DZ3">
        <v>2</v>
      </c>
      <c r="EA3" s="40" t="s">
        <v>457</v>
      </c>
      <c r="EB3">
        <v>286</v>
      </c>
      <c r="EC3" s="40" t="s">
        <v>442</v>
      </c>
      <c r="ED3">
        <v>24</v>
      </c>
      <c r="EE3" s="40" t="s">
        <v>585</v>
      </c>
      <c r="EF3">
        <v>11</v>
      </c>
      <c r="EG3" s="40" t="s">
        <v>599</v>
      </c>
      <c r="EH3">
        <v>2</v>
      </c>
      <c r="EI3" s="40" t="s">
        <v>407</v>
      </c>
      <c r="EJ3">
        <v>6</v>
      </c>
      <c r="EK3" s="40" t="s">
        <v>437</v>
      </c>
      <c r="EL3">
        <v>19</v>
      </c>
      <c r="EM3" s="40" t="s">
        <v>659</v>
      </c>
      <c r="EN3">
        <v>2</v>
      </c>
      <c r="EO3" s="40" t="s">
        <v>342</v>
      </c>
      <c r="EP3">
        <v>36</v>
      </c>
      <c r="EQ3" s="40" t="s">
        <v>665</v>
      </c>
      <c r="ER3">
        <v>2</v>
      </c>
      <c r="ES3" s="40" t="s">
        <v>708</v>
      </c>
      <c r="ET3">
        <v>2</v>
      </c>
      <c r="EU3" s="40" t="s">
        <v>704</v>
      </c>
      <c r="EV3">
        <v>2</v>
      </c>
      <c r="EW3" s="40" t="s">
        <v>383</v>
      </c>
      <c r="EX3">
        <v>2</v>
      </c>
      <c r="EY3" s="40" t="s">
        <v>383</v>
      </c>
      <c r="EZ3">
        <v>2</v>
      </c>
      <c r="FA3" s="40" t="s">
        <v>740</v>
      </c>
      <c r="FB3">
        <v>11</v>
      </c>
      <c r="FC3" s="40" t="s">
        <v>347</v>
      </c>
      <c r="FD3">
        <v>4</v>
      </c>
      <c r="FE3" s="40" t="s">
        <v>343</v>
      </c>
      <c r="FF3">
        <v>2</v>
      </c>
    </row>
    <row r="4" spans="1:162">
      <c r="A4" t="s">
        <v>630</v>
      </c>
      <c r="B4" t="s">
        <v>631</v>
      </c>
      <c r="C4" s="40" t="s">
        <v>293</v>
      </c>
      <c r="D4">
        <v>3</v>
      </c>
      <c r="E4" s="40" t="s">
        <v>458</v>
      </c>
      <c r="F4">
        <v>287</v>
      </c>
      <c r="G4" s="40" t="s">
        <v>563</v>
      </c>
      <c r="H4">
        <v>26</v>
      </c>
      <c r="I4" s="40" t="s">
        <v>575</v>
      </c>
      <c r="J4">
        <v>9</v>
      </c>
      <c r="K4" s="40" t="s">
        <v>408</v>
      </c>
      <c r="L4">
        <v>7</v>
      </c>
      <c r="M4" s="40" t="s">
        <v>438</v>
      </c>
      <c r="N4">
        <v>20</v>
      </c>
      <c r="O4" s="40" t="s">
        <v>578</v>
      </c>
      <c r="P4">
        <v>17</v>
      </c>
      <c r="Q4" s="40" t="s">
        <v>344</v>
      </c>
      <c r="R4">
        <v>3</v>
      </c>
      <c r="S4" s="40" t="s">
        <v>436</v>
      </c>
      <c r="T4">
        <v>10</v>
      </c>
      <c r="U4" s="40" t="s">
        <v>600</v>
      </c>
      <c r="V4">
        <v>3</v>
      </c>
      <c r="W4" s="40" t="s">
        <v>293</v>
      </c>
      <c r="X4">
        <v>3</v>
      </c>
      <c r="Y4" s="40" t="s">
        <v>458</v>
      </c>
      <c r="Z4">
        <v>287</v>
      </c>
      <c r="AA4" s="40" t="s">
        <v>563</v>
      </c>
      <c r="AB4">
        <v>26</v>
      </c>
      <c r="AC4" s="40" t="s">
        <v>575</v>
      </c>
      <c r="AD4">
        <v>9</v>
      </c>
      <c r="AG4" s="40" t="s">
        <v>408</v>
      </c>
      <c r="AH4">
        <v>7</v>
      </c>
      <c r="AI4" s="40" t="s">
        <v>438</v>
      </c>
      <c r="AJ4">
        <v>20</v>
      </c>
      <c r="AK4" s="40" t="s">
        <v>578</v>
      </c>
      <c r="AL4">
        <v>17</v>
      </c>
      <c r="AM4" s="40" t="s">
        <v>344</v>
      </c>
      <c r="AN4">
        <v>3</v>
      </c>
      <c r="AO4" s="40" t="s">
        <v>436</v>
      </c>
      <c r="AP4">
        <v>10</v>
      </c>
      <c r="AQ4" s="40" t="s">
        <v>293</v>
      </c>
      <c r="AR4">
        <v>3</v>
      </c>
      <c r="AS4" s="40" t="s">
        <v>458</v>
      </c>
      <c r="AT4">
        <v>287</v>
      </c>
      <c r="AU4" s="40" t="s">
        <v>563</v>
      </c>
      <c r="AV4">
        <v>26</v>
      </c>
      <c r="AW4" s="40" t="s">
        <v>575</v>
      </c>
      <c r="AX4">
        <v>9</v>
      </c>
      <c r="BA4" s="40" t="s">
        <v>408</v>
      </c>
      <c r="BB4">
        <v>7</v>
      </c>
      <c r="BC4" s="40" t="s">
        <v>438</v>
      </c>
      <c r="BD4">
        <v>20</v>
      </c>
      <c r="BE4" s="40" t="s">
        <v>578</v>
      </c>
      <c r="BF4">
        <v>17</v>
      </c>
      <c r="BG4" s="40" t="s">
        <v>344</v>
      </c>
      <c r="BH4">
        <v>3</v>
      </c>
      <c r="BI4" s="40" t="s">
        <v>436</v>
      </c>
      <c r="BJ4">
        <v>10</v>
      </c>
      <c r="BK4" s="40" t="s">
        <v>660</v>
      </c>
      <c r="BL4">
        <v>3</v>
      </c>
      <c r="BM4" s="40" t="s">
        <v>666</v>
      </c>
      <c r="BN4">
        <v>3</v>
      </c>
      <c r="BO4" s="40" t="s">
        <v>669</v>
      </c>
      <c r="BP4">
        <v>23</v>
      </c>
      <c r="BQ4" s="40" t="s">
        <v>293</v>
      </c>
      <c r="BR4">
        <v>3</v>
      </c>
      <c r="BS4" s="40" t="s">
        <v>458</v>
      </c>
      <c r="BT4">
        <v>287</v>
      </c>
      <c r="BU4" s="40" t="s">
        <v>563</v>
      </c>
      <c r="BV4">
        <v>26</v>
      </c>
      <c r="BW4" s="40" t="s">
        <v>575</v>
      </c>
      <c r="BX4">
        <v>9</v>
      </c>
      <c r="CA4" s="40" t="s">
        <v>408</v>
      </c>
      <c r="CB4">
        <v>7</v>
      </c>
      <c r="CC4" s="40" t="s">
        <v>438</v>
      </c>
      <c r="CD4">
        <v>20</v>
      </c>
      <c r="CE4" s="40" t="s">
        <v>660</v>
      </c>
      <c r="CF4">
        <v>3</v>
      </c>
      <c r="CG4" s="40" t="s">
        <v>343</v>
      </c>
      <c r="CH4">
        <v>37</v>
      </c>
      <c r="CI4" s="40" t="s">
        <v>666</v>
      </c>
      <c r="CJ4">
        <v>3</v>
      </c>
      <c r="CK4" s="40" t="s">
        <v>578</v>
      </c>
      <c r="CL4">
        <v>17</v>
      </c>
      <c r="CM4" s="40" t="s">
        <v>343</v>
      </c>
      <c r="CN4">
        <v>2</v>
      </c>
      <c r="CO4" s="40" t="s">
        <v>293</v>
      </c>
      <c r="CP4">
        <v>3</v>
      </c>
      <c r="CQ4" s="40" t="s">
        <v>458</v>
      </c>
      <c r="CR4">
        <v>287</v>
      </c>
      <c r="CS4" s="40" t="s">
        <v>563</v>
      </c>
      <c r="CT4">
        <v>26</v>
      </c>
      <c r="CU4" s="40" t="s">
        <v>575</v>
      </c>
      <c r="CV4">
        <v>9</v>
      </c>
      <c r="CY4" s="40" t="s">
        <v>408</v>
      </c>
      <c r="CZ4">
        <v>7</v>
      </c>
      <c r="DA4" s="40" t="s">
        <v>438</v>
      </c>
      <c r="DB4">
        <v>20</v>
      </c>
      <c r="DC4" s="40" t="s">
        <v>660</v>
      </c>
      <c r="DD4">
        <v>3</v>
      </c>
      <c r="DE4" s="40" t="s">
        <v>343</v>
      </c>
      <c r="DF4">
        <v>37</v>
      </c>
      <c r="DG4" s="40" t="s">
        <v>666</v>
      </c>
      <c r="DH4">
        <v>3</v>
      </c>
      <c r="DI4" s="40" t="s">
        <v>578</v>
      </c>
      <c r="DJ4">
        <v>17</v>
      </c>
      <c r="DK4" s="40" t="s">
        <v>344</v>
      </c>
      <c r="DL4">
        <v>3</v>
      </c>
      <c r="DM4" s="40" t="s">
        <v>702</v>
      </c>
      <c r="DN4">
        <v>3</v>
      </c>
      <c r="DO4" s="40" t="s">
        <v>705</v>
      </c>
      <c r="DP4">
        <v>3</v>
      </c>
      <c r="DQ4" s="40" t="s">
        <v>709</v>
      </c>
      <c r="DR4">
        <v>3</v>
      </c>
      <c r="DS4" s="40" t="s">
        <v>714</v>
      </c>
      <c r="DT4">
        <v>3</v>
      </c>
      <c r="DU4" s="40" t="s">
        <v>742</v>
      </c>
      <c r="DV4">
        <v>3</v>
      </c>
      <c r="DW4" s="40" t="s">
        <v>781</v>
      </c>
      <c r="DX4">
        <v>3</v>
      </c>
      <c r="DY4" s="40" t="s">
        <v>293</v>
      </c>
      <c r="DZ4">
        <v>3</v>
      </c>
      <c r="EA4" s="40" t="s">
        <v>458</v>
      </c>
      <c r="EB4">
        <v>287</v>
      </c>
      <c r="EC4" s="40" t="s">
        <v>563</v>
      </c>
      <c r="ED4">
        <v>26</v>
      </c>
      <c r="EE4" s="40" t="s">
        <v>575</v>
      </c>
      <c r="EF4">
        <v>9</v>
      </c>
      <c r="EI4" s="40" t="s">
        <v>408</v>
      </c>
      <c r="EJ4">
        <v>7</v>
      </c>
      <c r="EK4" s="40" t="s">
        <v>438</v>
      </c>
      <c r="EL4">
        <v>20</v>
      </c>
      <c r="EM4" s="40" t="s">
        <v>660</v>
      </c>
      <c r="EN4">
        <v>3</v>
      </c>
      <c r="EO4" s="40" t="s">
        <v>343</v>
      </c>
      <c r="EP4">
        <v>37</v>
      </c>
      <c r="EQ4" s="40" t="s">
        <v>666</v>
      </c>
      <c r="ER4">
        <v>3</v>
      </c>
      <c r="ES4" s="40" t="s">
        <v>709</v>
      </c>
      <c r="ET4">
        <v>3</v>
      </c>
      <c r="EU4" s="40" t="s">
        <v>705</v>
      </c>
      <c r="EV4">
        <v>3</v>
      </c>
      <c r="EW4" s="40" t="s">
        <v>714</v>
      </c>
      <c r="EX4">
        <v>3</v>
      </c>
      <c r="EY4" s="40" t="s">
        <v>702</v>
      </c>
      <c r="EZ4">
        <v>3</v>
      </c>
      <c r="FA4" s="40" t="s">
        <v>741</v>
      </c>
      <c r="FB4">
        <v>13</v>
      </c>
      <c r="FC4" s="40" t="s">
        <v>578</v>
      </c>
      <c r="FD4">
        <v>17</v>
      </c>
      <c r="FE4" s="40" t="s">
        <v>344</v>
      </c>
      <c r="FF4">
        <v>3</v>
      </c>
    </row>
    <row r="5" spans="1:162">
      <c r="A5" t="s">
        <v>632</v>
      </c>
      <c r="B5" t="s">
        <v>633</v>
      </c>
      <c r="C5" s="40" t="s">
        <v>294</v>
      </c>
      <c r="D5">
        <v>4</v>
      </c>
      <c r="E5" s="40" t="s">
        <v>459</v>
      </c>
      <c r="F5">
        <v>288</v>
      </c>
      <c r="I5" s="40" t="s">
        <v>583</v>
      </c>
      <c r="J5">
        <v>10</v>
      </c>
      <c r="K5" s="40" t="s">
        <v>218</v>
      </c>
      <c r="L5">
        <v>8</v>
      </c>
      <c r="M5" s="40" t="s">
        <v>439</v>
      </c>
      <c r="N5">
        <v>21</v>
      </c>
      <c r="O5" s="40" t="s">
        <v>587</v>
      </c>
      <c r="P5">
        <v>12</v>
      </c>
      <c r="Q5" s="40" t="s">
        <v>345</v>
      </c>
      <c r="R5">
        <v>4</v>
      </c>
      <c r="S5" s="40" t="s">
        <v>238</v>
      </c>
      <c r="T5">
        <v>8</v>
      </c>
      <c r="U5" s="40" t="s">
        <v>601</v>
      </c>
      <c r="V5">
        <v>4</v>
      </c>
      <c r="W5" s="40" t="s">
        <v>294</v>
      </c>
      <c r="X5">
        <v>4</v>
      </c>
      <c r="Y5" s="40" t="s">
        <v>459</v>
      </c>
      <c r="Z5">
        <v>288</v>
      </c>
      <c r="AC5" s="40" t="s">
        <v>583</v>
      </c>
      <c r="AD5">
        <v>10</v>
      </c>
      <c r="AG5" s="40" t="s">
        <v>218</v>
      </c>
      <c r="AH5">
        <v>8</v>
      </c>
      <c r="AI5" s="40" t="s">
        <v>439</v>
      </c>
      <c r="AJ5">
        <v>21</v>
      </c>
      <c r="AK5" s="40" t="s">
        <v>587</v>
      </c>
      <c r="AL5">
        <v>12</v>
      </c>
      <c r="AM5" s="40" t="s">
        <v>345</v>
      </c>
      <c r="AN5">
        <v>4</v>
      </c>
      <c r="AO5" s="40" t="s">
        <v>238</v>
      </c>
      <c r="AP5">
        <v>8</v>
      </c>
      <c r="AQ5" s="40" t="s">
        <v>294</v>
      </c>
      <c r="AR5">
        <v>4</v>
      </c>
      <c r="AS5" s="40" t="s">
        <v>459</v>
      </c>
      <c r="AT5">
        <v>288</v>
      </c>
      <c r="AW5" s="40" t="s">
        <v>583</v>
      </c>
      <c r="AX5">
        <v>10</v>
      </c>
      <c r="BA5" s="40" t="s">
        <v>218</v>
      </c>
      <c r="BB5">
        <v>8</v>
      </c>
      <c r="BC5" s="40" t="s">
        <v>439</v>
      </c>
      <c r="BD5">
        <v>21</v>
      </c>
      <c r="BE5" s="40" t="s">
        <v>587</v>
      </c>
      <c r="BF5">
        <v>12</v>
      </c>
      <c r="BG5" s="40" t="s">
        <v>345</v>
      </c>
      <c r="BH5">
        <v>4</v>
      </c>
      <c r="BI5" s="40" t="s">
        <v>238</v>
      </c>
      <c r="BJ5">
        <v>8</v>
      </c>
      <c r="BK5" s="40" t="s">
        <v>661</v>
      </c>
      <c r="BL5">
        <v>4</v>
      </c>
      <c r="BO5" s="40" t="s">
        <v>670</v>
      </c>
      <c r="BP5">
        <v>24</v>
      </c>
      <c r="BQ5" s="40" t="s">
        <v>294</v>
      </c>
      <c r="BR5">
        <v>4</v>
      </c>
      <c r="BS5" s="40" t="s">
        <v>459</v>
      </c>
      <c r="BT5">
        <v>288</v>
      </c>
      <c r="BW5" s="40" t="s">
        <v>583</v>
      </c>
      <c r="BX5">
        <v>10</v>
      </c>
      <c r="CA5" s="40" t="s">
        <v>218</v>
      </c>
      <c r="CB5">
        <v>8</v>
      </c>
      <c r="CC5" s="40" t="s">
        <v>439</v>
      </c>
      <c r="CD5">
        <v>21</v>
      </c>
      <c r="CE5" s="40" t="s">
        <v>661</v>
      </c>
      <c r="CF5">
        <v>4</v>
      </c>
      <c r="CG5" s="40" t="s">
        <v>344</v>
      </c>
      <c r="CH5">
        <v>38</v>
      </c>
      <c r="CK5" s="40" t="s">
        <v>587</v>
      </c>
      <c r="CL5">
        <v>12</v>
      </c>
      <c r="CM5" s="40" t="s">
        <v>344</v>
      </c>
      <c r="CN5">
        <v>3</v>
      </c>
      <c r="CO5" s="40" t="s">
        <v>294</v>
      </c>
      <c r="CP5">
        <v>4</v>
      </c>
      <c r="CQ5" s="40" t="s">
        <v>459</v>
      </c>
      <c r="CR5">
        <v>288</v>
      </c>
      <c r="CU5" s="40" t="s">
        <v>583</v>
      </c>
      <c r="CV5">
        <v>10</v>
      </c>
      <c r="CY5" s="40" t="s">
        <v>218</v>
      </c>
      <c r="CZ5">
        <v>8</v>
      </c>
      <c r="DA5" s="40" t="s">
        <v>439</v>
      </c>
      <c r="DB5">
        <v>21</v>
      </c>
      <c r="DC5" s="40" t="s">
        <v>661</v>
      </c>
      <c r="DD5">
        <v>4</v>
      </c>
      <c r="DE5" s="40" t="s">
        <v>344</v>
      </c>
      <c r="DF5">
        <v>38</v>
      </c>
      <c r="DI5" s="40" t="s">
        <v>587</v>
      </c>
      <c r="DJ5">
        <v>12</v>
      </c>
      <c r="DK5" s="40" t="s">
        <v>345</v>
      </c>
      <c r="DL5">
        <v>4</v>
      </c>
      <c r="DO5" s="40" t="s">
        <v>706</v>
      </c>
      <c r="DP5">
        <v>4</v>
      </c>
      <c r="DQ5" s="40" t="s">
        <v>710</v>
      </c>
      <c r="DR5">
        <v>4</v>
      </c>
      <c r="DU5" s="40" t="s">
        <v>743</v>
      </c>
      <c r="DV5">
        <v>15</v>
      </c>
      <c r="DW5" s="40" t="s">
        <v>782</v>
      </c>
      <c r="DX5">
        <v>4</v>
      </c>
      <c r="DY5" s="40" t="s">
        <v>294</v>
      </c>
      <c r="DZ5">
        <v>4</v>
      </c>
      <c r="EA5" s="40" t="s">
        <v>459</v>
      </c>
      <c r="EB5">
        <v>288</v>
      </c>
      <c r="EE5" s="40" t="s">
        <v>583</v>
      </c>
      <c r="EF5">
        <v>10</v>
      </c>
      <c r="EI5" s="40" t="s">
        <v>218</v>
      </c>
      <c r="EJ5">
        <v>8</v>
      </c>
      <c r="EK5" s="40" t="s">
        <v>439</v>
      </c>
      <c r="EL5">
        <v>21</v>
      </c>
      <c r="EM5" s="40" t="s">
        <v>661</v>
      </c>
      <c r="EN5">
        <v>4</v>
      </c>
      <c r="EO5" s="40" t="s">
        <v>344</v>
      </c>
      <c r="EP5">
        <v>38</v>
      </c>
      <c r="ES5" s="40" t="s">
        <v>710</v>
      </c>
      <c r="ET5">
        <v>4</v>
      </c>
      <c r="EU5" s="40" t="s">
        <v>706</v>
      </c>
      <c r="EV5">
        <v>4</v>
      </c>
      <c r="FA5" s="40" t="s">
        <v>742</v>
      </c>
      <c r="FB5">
        <v>3</v>
      </c>
      <c r="FC5" s="40" t="s">
        <v>587</v>
      </c>
      <c r="FD5">
        <v>12</v>
      </c>
      <c r="FE5" s="40" t="s">
        <v>345</v>
      </c>
      <c r="FF5">
        <v>4</v>
      </c>
    </row>
    <row r="6" spans="1:162">
      <c r="A6" t="s">
        <v>634</v>
      </c>
      <c r="B6" t="s">
        <v>635</v>
      </c>
      <c r="C6" s="40" t="s">
        <v>295</v>
      </c>
      <c r="D6">
        <v>5</v>
      </c>
      <c r="E6" s="40" t="s">
        <v>460</v>
      </c>
      <c r="F6">
        <v>289</v>
      </c>
      <c r="I6" s="40" t="s">
        <v>434</v>
      </c>
      <c r="J6">
        <v>6</v>
      </c>
      <c r="M6" s="40" t="s">
        <v>562</v>
      </c>
      <c r="N6">
        <v>17</v>
      </c>
      <c r="O6" s="40" t="s">
        <v>588</v>
      </c>
      <c r="P6">
        <v>15</v>
      </c>
      <c r="Q6" s="40" t="s">
        <v>346</v>
      </c>
      <c r="R6">
        <v>5</v>
      </c>
      <c r="S6" s="40" t="s">
        <v>597</v>
      </c>
      <c r="T6">
        <v>6</v>
      </c>
      <c r="U6" s="40" t="s">
        <v>602</v>
      </c>
      <c r="V6">
        <v>5</v>
      </c>
      <c r="W6" s="40" t="s">
        <v>295</v>
      </c>
      <c r="X6">
        <v>5</v>
      </c>
      <c r="Y6" s="40" t="s">
        <v>460</v>
      </c>
      <c r="Z6">
        <v>289</v>
      </c>
      <c r="AC6" s="40" t="s">
        <v>434</v>
      </c>
      <c r="AD6">
        <v>6</v>
      </c>
      <c r="AI6" s="40" t="s">
        <v>562</v>
      </c>
      <c r="AJ6">
        <v>17</v>
      </c>
      <c r="AK6" s="40" t="s">
        <v>588</v>
      </c>
      <c r="AL6">
        <v>15</v>
      </c>
      <c r="AM6" s="40" t="s">
        <v>346</v>
      </c>
      <c r="AN6">
        <v>5</v>
      </c>
      <c r="AO6" s="40" t="s">
        <v>597</v>
      </c>
      <c r="AP6">
        <v>6</v>
      </c>
      <c r="AQ6" s="40" t="s">
        <v>295</v>
      </c>
      <c r="AR6">
        <v>5</v>
      </c>
      <c r="AS6" s="40" t="s">
        <v>460</v>
      </c>
      <c r="AT6">
        <v>289</v>
      </c>
      <c r="AW6" s="40" t="s">
        <v>434</v>
      </c>
      <c r="AX6">
        <v>6</v>
      </c>
      <c r="BC6" s="40" t="s">
        <v>562</v>
      </c>
      <c r="BD6">
        <v>17</v>
      </c>
      <c r="BE6" s="40" t="s">
        <v>588</v>
      </c>
      <c r="BF6">
        <v>15</v>
      </c>
      <c r="BG6" s="40" t="s">
        <v>346</v>
      </c>
      <c r="BH6">
        <v>5</v>
      </c>
      <c r="BI6" s="40" t="s">
        <v>597</v>
      </c>
      <c r="BJ6">
        <v>6</v>
      </c>
      <c r="BK6" s="40" t="s">
        <v>436</v>
      </c>
      <c r="BL6">
        <v>5</v>
      </c>
      <c r="BO6" s="40" t="s">
        <v>671</v>
      </c>
      <c r="BP6">
        <v>25</v>
      </c>
      <c r="BQ6" s="40" t="s">
        <v>295</v>
      </c>
      <c r="BR6">
        <v>5</v>
      </c>
      <c r="BS6" s="40" t="s">
        <v>460</v>
      </c>
      <c r="BT6">
        <v>289</v>
      </c>
      <c r="BW6" s="40" t="s">
        <v>434</v>
      </c>
      <c r="BX6">
        <v>6</v>
      </c>
      <c r="CC6" s="40" t="s">
        <v>562</v>
      </c>
      <c r="CD6">
        <v>17</v>
      </c>
      <c r="CE6" s="40" t="s">
        <v>436</v>
      </c>
      <c r="CF6">
        <v>5</v>
      </c>
      <c r="CG6" s="40" t="s">
        <v>345</v>
      </c>
      <c r="CH6">
        <v>39</v>
      </c>
      <c r="CK6" s="40" t="s">
        <v>588</v>
      </c>
      <c r="CL6">
        <v>15</v>
      </c>
      <c r="CM6" s="40" t="s">
        <v>345</v>
      </c>
      <c r="CN6">
        <v>4</v>
      </c>
      <c r="CO6" s="40" t="s">
        <v>295</v>
      </c>
      <c r="CP6">
        <v>5</v>
      </c>
      <c r="CQ6" s="40" t="s">
        <v>460</v>
      </c>
      <c r="CR6">
        <v>289</v>
      </c>
      <c r="CU6" s="40" t="s">
        <v>434</v>
      </c>
      <c r="CV6">
        <v>6</v>
      </c>
      <c r="DA6" s="40" t="s">
        <v>562</v>
      </c>
      <c r="DB6">
        <v>17</v>
      </c>
      <c r="DC6" s="40" t="s">
        <v>436</v>
      </c>
      <c r="DD6">
        <v>5</v>
      </c>
      <c r="DE6" s="40" t="s">
        <v>345</v>
      </c>
      <c r="DF6">
        <v>39</v>
      </c>
      <c r="DI6" s="40" t="s">
        <v>588</v>
      </c>
      <c r="DJ6">
        <v>15</v>
      </c>
      <c r="DK6" s="40" t="s">
        <v>346</v>
      </c>
      <c r="DL6">
        <v>5</v>
      </c>
      <c r="DQ6" s="40" t="s">
        <v>711</v>
      </c>
      <c r="DR6">
        <v>5</v>
      </c>
      <c r="DU6" s="40" t="s">
        <v>744</v>
      </c>
      <c r="DV6">
        <v>9</v>
      </c>
      <c r="DW6" s="40" t="s">
        <v>783</v>
      </c>
      <c r="DX6">
        <v>5</v>
      </c>
      <c r="DY6" s="40" t="s">
        <v>295</v>
      </c>
      <c r="DZ6">
        <v>5</v>
      </c>
      <c r="EA6" s="40" t="s">
        <v>460</v>
      </c>
      <c r="EB6">
        <v>289</v>
      </c>
      <c r="EE6" s="40" t="s">
        <v>434</v>
      </c>
      <c r="EF6">
        <v>6</v>
      </c>
      <c r="EK6" s="40" t="s">
        <v>562</v>
      </c>
      <c r="EL6">
        <v>17</v>
      </c>
      <c r="EM6" s="40" t="s">
        <v>436</v>
      </c>
      <c r="EN6">
        <v>5</v>
      </c>
      <c r="EO6" s="40" t="s">
        <v>345</v>
      </c>
      <c r="EP6">
        <v>39</v>
      </c>
      <c r="ES6" s="40" t="s">
        <v>711</v>
      </c>
      <c r="ET6">
        <v>5</v>
      </c>
      <c r="FA6" s="40" t="s">
        <v>743</v>
      </c>
      <c r="FB6">
        <v>15</v>
      </c>
      <c r="FC6" s="40" t="s">
        <v>588</v>
      </c>
      <c r="FD6">
        <v>15</v>
      </c>
      <c r="FE6" s="40" t="s">
        <v>346</v>
      </c>
      <c r="FF6">
        <v>5</v>
      </c>
    </row>
    <row r="7" spans="1:162">
      <c r="A7" t="s">
        <v>636</v>
      </c>
      <c r="B7" t="s">
        <v>637</v>
      </c>
      <c r="C7" s="40" t="s">
        <v>296</v>
      </c>
      <c r="D7">
        <v>6</v>
      </c>
      <c r="E7" s="40" t="s">
        <v>461</v>
      </c>
      <c r="F7">
        <v>290</v>
      </c>
      <c r="I7" s="40" t="s">
        <v>576</v>
      </c>
      <c r="J7">
        <v>15</v>
      </c>
      <c r="M7" s="40" t="s">
        <v>441</v>
      </c>
      <c r="N7">
        <v>23</v>
      </c>
      <c r="O7" s="40" t="s">
        <v>589</v>
      </c>
      <c r="P7">
        <v>1</v>
      </c>
      <c r="Q7" s="40" t="s">
        <v>495</v>
      </c>
      <c r="R7">
        <v>6</v>
      </c>
      <c r="U7" s="40" t="s">
        <v>603</v>
      </c>
      <c r="V7">
        <v>11</v>
      </c>
      <c r="W7" s="40" t="s">
        <v>296</v>
      </c>
      <c r="X7">
        <v>6</v>
      </c>
      <c r="Y7" s="40" t="s">
        <v>461</v>
      </c>
      <c r="Z7">
        <v>290</v>
      </c>
      <c r="AC7" s="40" t="s">
        <v>576</v>
      </c>
      <c r="AD7">
        <v>15</v>
      </c>
      <c r="AI7" s="40" t="s">
        <v>441</v>
      </c>
      <c r="AJ7">
        <v>23</v>
      </c>
      <c r="AK7" s="40" t="s">
        <v>589</v>
      </c>
      <c r="AL7">
        <v>1</v>
      </c>
      <c r="AM7" s="40" t="s">
        <v>495</v>
      </c>
      <c r="AN7">
        <v>6</v>
      </c>
      <c r="AQ7" s="40" t="s">
        <v>296</v>
      </c>
      <c r="AR7">
        <v>6</v>
      </c>
      <c r="AS7" s="40" t="s">
        <v>461</v>
      </c>
      <c r="AT7">
        <v>290</v>
      </c>
      <c r="AW7" s="40" t="s">
        <v>576</v>
      </c>
      <c r="AX7">
        <v>15</v>
      </c>
      <c r="BC7" s="40" t="s">
        <v>441</v>
      </c>
      <c r="BD7">
        <v>23</v>
      </c>
      <c r="BE7" s="40" t="s">
        <v>589</v>
      </c>
      <c r="BF7">
        <v>1</v>
      </c>
      <c r="BG7" s="40" t="s">
        <v>495</v>
      </c>
      <c r="BH7">
        <v>6</v>
      </c>
      <c r="BK7" s="40" t="s">
        <v>662</v>
      </c>
      <c r="BL7">
        <v>6</v>
      </c>
      <c r="BO7" s="40" t="s">
        <v>672</v>
      </c>
      <c r="BP7">
        <v>26</v>
      </c>
      <c r="BQ7" s="40" t="s">
        <v>296</v>
      </c>
      <c r="BR7">
        <v>6</v>
      </c>
      <c r="BS7" s="40" t="s">
        <v>461</v>
      </c>
      <c r="BT7">
        <v>290</v>
      </c>
      <c r="BW7" s="40" t="s">
        <v>576</v>
      </c>
      <c r="BX7">
        <v>15</v>
      </c>
      <c r="CC7" s="40" t="s">
        <v>441</v>
      </c>
      <c r="CD7">
        <v>23</v>
      </c>
      <c r="CE7" s="40" t="s">
        <v>662</v>
      </c>
      <c r="CF7">
        <v>6</v>
      </c>
      <c r="CG7" s="40" t="s">
        <v>346</v>
      </c>
      <c r="CH7">
        <v>40</v>
      </c>
      <c r="CK7" s="40" t="s">
        <v>589</v>
      </c>
      <c r="CL7">
        <v>1</v>
      </c>
      <c r="CM7" s="40" t="s">
        <v>346</v>
      </c>
      <c r="CN7">
        <v>5</v>
      </c>
      <c r="CO7" s="40" t="s">
        <v>296</v>
      </c>
      <c r="CP7">
        <v>6</v>
      </c>
      <c r="CQ7" s="40" t="s">
        <v>461</v>
      </c>
      <c r="CR7">
        <v>290</v>
      </c>
      <c r="CU7" s="40" t="s">
        <v>576</v>
      </c>
      <c r="CV7">
        <v>15</v>
      </c>
      <c r="DA7" s="40" t="s">
        <v>441</v>
      </c>
      <c r="DB7">
        <v>23</v>
      </c>
      <c r="DC7" s="40" t="s">
        <v>662</v>
      </c>
      <c r="DD7">
        <v>6</v>
      </c>
      <c r="DE7" s="40" t="s">
        <v>346</v>
      </c>
      <c r="DF7">
        <v>40</v>
      </c>
      <c r="DI7" s="40" t="s">
        <v>589</v>
      </c>
      <c r="DJ7">
        <v>1</v>
      </c>
      <c r="DK7" s="40" t="s">
        <v>495</v>
      </c>
      <c r="DL7">
        <v>6</v>
      </c>
      <c r="DQ7" s="40" t="s">
        <v>712</v>
      </c>
      <c r="DR7">
        <v>6</v>
      </c>
      <c r="DU7" s="40" t="s">
        <v>745</v>
      </c>
      <c r="DV7">
        <v>14</v>
      </c>
      <c r="DW7" s="40" t="s">
        <v>784</v>
      </c>
      <c r="DX7">
        <v>6</v>
      </c>
      <c r="DY7" s="40" t="s">
        <v>296</v>
      </c>
      <c r="DZ7">
        <v>6</v>
      </c>
      <c r="EA7" s="40" t="s">
        <v>461</v>
      </c>
      <c r="EB7">
        <v>290</v>
      </c>
      <c r="EE7" s="40" t="s">
        <v>576</v>
      </c>
      <c r="EF7">
        <v>15</v>
      </c>
      <c r="EK7" s="40" t="s">
        <v>441</v>
      </c>
      <c r="EL7">
        <v>23</v>
      </c>
      <c r="EM7" s="40" t="s">
        <v>662</v>
      </c>
      <c r="EN7">
        <v>6</v>
      </c>
      <c r="EO7" s="40" t="s">
        <v>346</v>
      </c>
      <c r="EP7">
        <v>40</v>
      </c>
      <c r="ES7" s="40" t="s">
        <v>712</v>
      </c>
      <c r="ET7">
        <v>6</v>
      </c>
      <c r="FA7" s="40" t="s">
        <v>744</v>
      </c>
      <c r="FB7">
        <v>9</v>
      </c>
      <c r="FC7" s="40" t="s">
        <v>589</v>
      </c>
      <c r="FD7">
        <v>1</v>
      </c>
      <c r="FE7" s="40" t="s">
        <v>495</v>
      </c>
      <c r="FF7">
        <v>6</v>
      </c>
    </row>
    <row r="8" spans="1:162">
      <c r="A8" t="s">
        <v>639</v>
      </c>
      <c r="B8" t="s">
        <v>640</v>
      </c>
      <c r="C8" s="40" t="s">
        <v>297</v>
      </c>
      <c r="D8">
        <v>7</v>
      </c>
      <c r="E8" s="40" t="s">
        <v>462</v>
      </c>
      <c r="F8">
        <v>291</v>
      </c>
      <c r="I8" s="40" t="s">
        <v>435</v>
      </c>
      <c r="J8">
        <v>14</v>
      </c>
      <c r="M8" s="40" t="s">
        <v>440</v>
      </c>
      <c r="N8">
        <v>22</v>
      </c>
      <c r="O8" s="40" t="s">
        <v>590</v>
      </c>
      <c r="P8">
        <v>14</v>
      </c>
      <c r="U8" s="40" t="s">
        <v>604</v>
      </c>
      <c r="V8">
        <v>12</v>
      </c>
      <c r="W8" s="40" t="s">
        <v>297</v>
      </c>
      <c r="X8">
        <v>7</v>
      </c>
      <c r="Y8" s="40" t="s">
        <v>462</v>
      </c>
      <c r="Z8">
        <v>291</v>
      </c>
      <c r="AC8" s="40" t="s">
        <v>435</v>
      </c>
      <c r="AD8">
        <v>14</v>
      </c>
      <c r="AI8" s="40" t="s">
        <v>440</v>
      </c>
      <c r="AJ8">
        <v>22</v>
      </c>
      <c r="AK8" s="40" t="s">
        <v>590</v>
      </c>
      <c r="AL8">
        <v>14</v>
      </c>
      <c r="AQ8" s="40" t="s">
        <v>297</v>
      </c>
      <c r="AR8">
        <v>7</v>
      </c>
      <c r="AS8" s="40" t="s">
        <v>462</v>
      </c>
      <c r="AT8">
        <v>291</v>
      </c>
      <c r="AW8" s="40" t="s">
        <v>435</v>
      </c>
      <c r="AX8">
        <v>14</v>
      </c>
      <c r="BC8" s="40" t="s">
        <v>440</v>
      </c>
      <c r="BD8">
        <v>22</v>
      </c>
      <c r="BE8" s="40" t="s">
        <v>590</v>
      </c>
      <c r="BF8">
        <v>14</v>
      </c>
      <c r="BK8" s="40" t="s">
        <v>663</v>
      </c>
      <c r="BL8">
        <v>7</v>
      </c>
      <c r="BO8" s="40" t="s">
        <v>673</v>
      </c>
      <c r="BP8">
        <v>27</v>
      </c>
      <c r="BQ8" s="40" t="s">
        <v>297</v>
      </c>
      <c r="BR8">
        <v>7</v>
      </c>
      <c r="BS8" s="40" t="s">
        <v>462</v>
      </c>
      <c r="BT8">
        <v>291</v>
      </c>
      <c r="BW8" s="40" t="s">
        <v>435</v>
      </c>
      <c r="BX8">
        <v>14</v>
      </c>
      <c r="CC8" s="40" t="s">
        <v>440</v>
      </c>
      <c r="CD8">
        <v>22</v>
      </c>
      <c r="CE8" s="40" t="s">
        <v>663</v>
      </c>
      <c r="CF8">
        <v>7</v>
      </c>
      <c r="CG8" s="40" t="s">
        <v>495</v>
      </c>
      <c r="CH8">
        <v>36</v>
      </c>
      <c r="CK8" s="40" t="s">
        <v>590</v>
      </c>
      <c r="CL8">
        <v>14</v>
      </c>
      <c r="CM8" s="40" t="s">
        <v>495</v>
      </c>
      <c r="CN8">
        <v>6</v>
      </c>
      <c r="CO8" s="40" t="s">
        <v>297</v>
      </c>
      <c r="CP8">
        <v>7</v>
      </c>
      <c r="CQ8" s="40" t="s">
        <v>462</v>
      </c>
      <c r="CR8">
        <v>291</v>
      </c>
      <c r="CU8" s="40" t="s">
        <v>435</v>
      </c>
      <c r="CV8">
        <v>14</v>
      </c>
      <c r="DA8" s="40" t="s">
        <v>440</v>
      </c>
      <c r="DB8">
        <v>22</v>
      </c>
      <c r="DC8" s="40" t="s">
        <v>663</v>
      </c>
      <c r="DD8">
        <v>7</v>
      </c>
      <c r="DE8" s="40" t="s">
        <v>495</v>
      </c>
      <c r="DF8">
        <v>25</v>
      </c>
      <c r="DI8" s="40" t="s">
        <v>590</v>
      </c>
      <c r="DJ8">
        <v>14</v>
      </c>
      <c r="DQ8" s="40" t="s">
        <v>713</v>
      </c>
      <c r="DR8">
        <v>7</v>
      </c>
      <c r="DU8" s="40" t="s">
        <v>746</v>
      </c>
      <c r="DV8">
        <v>16</v>
      </c>
      <c r="DW8" s="40" t="s">
        <v>785</v>
      </c>
      <c r="DX8">
        <v>7</v>
      </c>
      <c r="DY8" s="40" t="s">
        <v>297</v>
      </c>
      <c r="DZ8">
        <v>7</v>
      </c>
      <c r="EA8" s="40" t="s">
        <v>462</v>
      </c>
      <c r="EB8">
        <v>291</v>
      </c>
      <c r="EE8" s="40" t="s">
        <v>435</v>
      </c>
      <c r="EF8">
        <v>14</v>
      </c>
      <c r="EK8" s="40" t="s">
        <v>440</v>
      </c>
      <c r="EL8">
        <v>22</v>
      </c>
      <c r="EM8" s="40" t="s">
        <v>663</v>
      </c>
      <c r="EN8">
        <v>7</v>
      </c>
      <c r="EO8" s="40" t="s">
        <v>495</v>
      </c>
      <c r="EP8">
        <v>25</v>
      </c>
      <c r="ES8" s="40" t="s">
        <v>713</v>
      </c>
      <c r="ET8">
        <v>7</v>
      </c>
      <c r="FA8" s="40" t="s">
        <v>745</v>
      </c>
      <c r="FB8">
        <v>14</v>
      </c>
      <c r="FC8" s="40" t="s">
        <v>590</v>
      </c>
      <c r="FD8">
        <v>14</v>
      </c>
    </row>
    <row r="9" spans="1:162">
      <c r="A9" t="s">
        <v>641</v>
      </c>
      <c r="B9" t="s">
        <v>642</v>
      </c>
      <c r="C9" s="40" t="s">
        <v>298</v>
      </c>
      <c r="D9">
        <v>8</v>
      </c>
      <c r="E9" s="40" t="s">
        <v>463</v>
      </c>
      <c r="F9">
        <v>292</v>
      </c>
      <c r="O9" s="40" t="s">
        <v>591</v>
      </c>
      <c r="P9">
        <v>2</v>
      </c>
      <c r="U9" s="40" t="s">
        <v>605</v>
      </c>
      <c r="V9">
        <v>13</v>
      </c>
      <c r="W9" s="40" t="s">
        <v>298</v>
      </c>
      <c r="X9">
        <v>8</v>
      </c>
      <c r="Y9" s="40" t="s">
        <v>463</v>
      </c>
      <c r="Z9">
        <v>292</v>
      </c>
      <c r="AK9" s="40" t="s">
        <v>591</v>
      </c>
      <c r="AL9">
        <v>2</v>
      </c>
      <c r="AQ9" s="40" t="s">
        <v>298</v>
      </c>
      <c r="AR9">
        <v>8</v>
      </c>
      <c r="AS9" s="40" t="s">
        <v>463</v>
      </c>
      <c r="AT9">
        <v>292</v>
      </c>
      <c r="BC9" s="40" t="s">
        <v>619</v>
      </c>
      <c r="BD9">
        <v>18</v>
      </c>
      <c r="BE9" s="40" t="s">
        <v>591</v>
      </c>
      <c r="BF9">
        <v>2</v>
      </c>
      <c r="BO9" s="40" t="s">
        <v>674</v>
      </c>
      <c r="BP9">
        <v>28</v>
      </c>
      <c r="BQ9" s="40" t="s">
        <v>298</v>
      </c>
      <c r="BR9">
        <v>8</v>
      </c>
      <c r="BS9" s="40" t="s">
        <v>463</v>
      </c>
      <c r="BT9">
        <v>292</v>
      </c>
      <c r="CC9" s="40" t="s">
        <v>619</v>
      </c>
      <c r="CD9">
        <v>18</v>
      </c>
      <c r="CK9" s="40" t="s">
        <v>591</v>
      </c>
      <c r="CL9">
        <v>2</v>
      </c>
      <c r="CO9" s="40" t="s">
        <v>298</v>
      </c>
      <c r="CP9">
        <v>8</v>
      </c>
      <c r="CQ9" s="40" t="s">
        <v>463</v>
      </c>
      <c r="CR9">
        <v>292</v>
      </c>
      <c r="DA9" s="40" t="s">
        <v>619</v>
      </c>
      <c r="DB9">
        <v>18</v>
      </c>
      <c r="DI9" s="40" t="s">
        <v>591</v>
      </c>
      <c r="DJ9">
        <v>2</v>
      </c>
      <c r="DU9" s="40" t="s">
        <v>747</v>
      </c>
      <c r="DV9">
        <v>4</v>
      </c>
      <c r="DY9" s="40" t="s">
        <v>298</v>
      </c>
      <c r="DZ9">
        <v>8</v>
      </c>
      <c r="EA9" s="40" t="s">
        <v>463</v>
      </c>
      <c r="EB9">
        <v>292</v>
      </c>
      <c r="EK9" s="40" t="s">
        <v>619</v>
      </c>
      <c r="EL9">
        <v>18</v>
      </c>
      <c r="FA9" s="40" t="s">
        <v>746</v>
      </c>
      <c r="FB9">
        <v>16</v>
      </c>
      <c r="FC9" s="40" t="s">
        <v>591</v>
      </c>
      <c r="FD9">
        <v>2</v>
      </c>
    </row>
    <row r="10" spans="1:162">
      <c r="A10" t="s">
        <v>644</v>
      </c>
      <c r="B10" t="s">
        <v>643</v>
      </c>
      <c r="C10" s="40" t="s">
        <v>299</v>
      </c>
      <c r="D10">
        <v>9</v>
      </c>
      <c r="E10" s="40" t="s">
        <v>464</v>
      </c>
      <c r="F10">
        <v>293</v>
      </c>
      <c r="O10" s="40" t="s">
        <v>592</v>
      </c>
      <c r="P10">
        <v>13</v>
      </c>
      <c r="U10" s="40" t="s">
        <v>606</v>
      </c>
      <c r="V10">
        <v>14</v>
      </c>
      <c r="W10" s="40" t="s">
        <v>299</v>
      </c>
      <c r="X10">
        <v>9</v>
      </c>
      <c r="Y10" s="40" t="s">
        <v>464</v>
      </c>
      <c r="Z10">
        <v>293</v>
      </c>
      <c r="AK10" s="40" t="s">
        <v>592</v>
      </c>
      <c r="AL10">
        <v>13</v>
      </c>
      <c r="AQ10" s="40" t="s">
        <v>299</v>
      </c>
      <c r="AR10">
        <v>9</v>
      </c>
      <c r="AS10" s="40" t="s">
        <v>464</v>
      </c>
      <c r="AT10">
        <v>293</v>
      </c>
      <c r="BE10" s="40" t="s">
        <v>592</v>
      </c>
      <c r="BF10">
        <v>13</v>
      </c>
      <c r="BO10" s="40" t="s">
        <v>675</v>
      </c>
      <c r="BP10">
        <v>29</v>
      </c>
      <c r="BQ10" s="40" t="s">
        <v>299</v>
      </c>
      <c r="BR10">
        <v>9</v>
      </c>
      <c r="BS10" s="40" t="s">
        <v>464</v>
      </c>
      <c r="BT10">
        <v>293</v>
      </c>
      <c r="CK10" s="40" t="s">
        <v>592</v>
      </c>
      <c r="CL10">
        <v>13</v>
      </c>
      <c r="CO10" s="40" t="s">
        <v>299</v>
      </c>
      <c r="CP10">
        <v>9</v>
      </c>
      <c r="CQ10" s="40" t="s">
        <v>464</v>
      </c>
      <c r="CR10">
        <v>293</v>
      </c>
      <c r="DI10" s="40" t="s">
        <v>592</v>
      </c>
      <c r="DJ10">
        <v>13</v>
      </c>
      <c r="DU10" s="40" t="s">
        <v>748</v>
      </c>
      <c r="DV10">
        <v>12</v>
      </c>
      <c r="DY10" s="40" t="s">
        <v>299</v>
      </c>
      <c r="DZ10">
        <v>9</v>
      </c>
      <c r="EA10" s="40" t="s">
        <v>464</v>
      </c>
      <c r="EB10">
        <v>293</v>
      </c>
      <c r="FA10" s="40" t="s">
        <v>747</v>
      </c>
      <c r="FB10">
        <v>4</v>
      </c>
      <c r="FC10" s="40" t="s">
        <v>592</v>
      </c>
      <c r="FD10">
        <v>13</v>
      </c>
    </row>
    <row r="11" spans="1:162">
      <c r="A11" t="s">
        <v>645</v>
      </c>
      <c r="B11" t="s">
        <v>646</v>
      </c>
      <c r="C11" s="40" t="s">
        <v>300</v>
      </c>
      <c r="D11">
        <v>10</v>
      </c>
      <c r="E11" s="40" t="s">
        <v>465</v>
      </c>
      <c r="F11">
        <v>294</v>
      </c>
      <c r="O11" s="40" t="s">
        <v>593</v>
      </c>
      <c r="P11">
        <v>3</v>
      </c>
      <c r="W11" s="40" t="s">
        <v>300</v>
      </c>
      <c r="X11">
        <v>10</v>
      </c>
      <c r="Y11" s="40" t="s">
        <v>465</v>
      </c>
      <c r="Z11">
        <v>294</v>
      </c>
      <c r="AK11" s="40" t="s">
        <v>593</v>
      </c>
      <c r="AL11">
        <v>3</v>
      </c>
      <c r="AQ11" s="40" t="s">
        <v>300</v>
      </c>
      <c r="AR11">
        <v>10</v>
      </c>
      <c r="AS11" s="40" t="s">
        <v>465</v>
      </c>
      <c r="AT11">
        <v>294</v>
      </c>
      <c r="BE11" s="40" t="s">
        <v>593</v>
      </c>
      <c r="BF11">
        <v>3</v>
      </c>
      <c r="BO11" s="40" t="s">
        <v>676</v>
      </c>
      <c r="BP11">
        <v>30</v>
      </c>
      <c r="BQ11" s="40" t="s">
        <v>300</v>
      </c>
      <c r="BR11">
        <v>10</v>
      </c>
      <c r="BS11" s="40" t="s">
        <v>465</v>
      </c>
      <c r="BT11">
        <v>294</v>
      </c>
      <c r="CK11" s="40" t="s">
        <v>593</v>
      </c>
      <c r="CL11">
        <v>3</v>
      </c>
      <c r="CO11" s="40" t="s">
        <v>300</v>
      </c>
      <c r="CP11">
        <v>10</v>
      </c>
      <c r="CQ11" s="40" t="s">
        <v>465</v>
      </c>
      <c r="CR11">
        <v>294</v>
      </c>
      <c r="DI11" s="40" t="s">
        <v>593</v>
      </c>
      <c r="DJ11">
        <v>3</v>
      </c>
      <c r="DY11" s="40" t="s">
        <v>300</v>
      </c>
      <c r="DZ11">
        <v>10</v>
      </c>
      <c r="EA11" s="40" t="s">
        <v>465</v>
      </c>
      <c r="EB11">
        <v>294</v>
      </c>
      <c r="FA11" s="40" t="s">
        <v>748</v>
      </c>
      <c r="FB11">
        <v>12</v>
      </c>
      <c r="FC11" s="40" t="s">
        <v>593</v>
      </c>
      <c r="FD11">
        <v>3</v>
      </c>
    </row>
    <row r="12" spans="1:162">
      <c r="A12" t="s">
        <v>649</v>
      </c>
      <c r="B12" t="s">
        <v>650</v>
      </c>
      <c r="C12" s="40" t="s">
        <v>301</v>
      </c>
      <c r="D12">
        <v>11</v>
      </c>
      <c r="E12" s="40" t="s">
        <v>466</v>
      </c>
      <c r="F12">
        <v>295</v>
      </c>
      <c r="O12" s="40" t="s">
        <v>594</v>
      </c>
      <c r="P12">
        <v>16</v>
      </c>
      <c r="W12" s="40" t="s">
        <v>301</v>
      </c>
      <c r="X12">
        <v>11</v>
      </c>
      <c r="Y12" s="40" t="s">
        <v>466</v>
      </c>
      <c r="Z12">
        <v>295</v>
      </c>
      <c r="AK12" s="40" t="s">
        <v>594</v>
      </c>
      <c r="AL12">
        <v>16</v>
      </c>
      <c r="AQ12" s="40" t="s">
        <v>301</v>
      </c>
      <c r="AR12">
        <v>11</v>
      </c>
      <c r="AS12" s="40" t="s">
        <v>466</v>
      </c>
      <c r="AT12">
        <v>295</v>
      </c>
      <c r="BE12" s="40" t="s">
        <v>594</v>
      </c>
      <c r="BF12">
        <v>16</v>
      </c>
      <c r="BO12" s="40" t="s">
        <v>677</v>
      </c>
      <c r="BP12">
        <v>31</v>
      </c>
      <c r="BQ12" s="40" t="s">
        <v>301</v>
      </c>
      <c r="BR12">
        <v>11</v>
      </c>
      <c r="BS12" s="40" t="s">
        <v>466</v>
      </c>
      <c r="BT12">
        <v>295</v>
      </c>
      <c r="CK12" s="40" t="s">
        <v>594</v>
      </c>
      <c r="CL12">
        <v>16</v>
      </c>
      <c r="CO12" s="40" t="s">
        <v>301</v>
      </c>
      <c r="CP12">
        <v>11</v>
      </c>
      <c r="CQ12" s="40" t="s">
        <v>466</v>
      </c>
      <c r="CR12">
        <v>295</v>
      </c>
      <c r="DI12" s="40" t="s">
        <v>594</v>
      </c>
      <c r="DJ12">
        <v>16</v>
      </c>
      <c r="DY12" s="40" t="s">
        <v>301</v>
      </c>
      <c r="DZ12">
        <v>11</v>
      </c>
      <c r="EA12" s="40" t="s">
        <v>466</v>
      </c>
      <c r="EB12">
        <v>295</v>
      </c>
      <c r="FC12" s="40" t="s">
        <v>594</v>
      </c>
      <c r="FD12">
        <v>16</v>
      </c>
    </row>
    <row r="13" spans="1:162">
      <c r="A13" t="s">
        <v>651</v>
      </c>
      <c r="B13" t="s">
        <v>652</v>
      </c>
      <c r="C13" s="40" t="s">
        <v>302</v>
      </c>
      <c r="D13">
        <v>12</v>
      </c>
      <c r="E13" s="40" t="s">
        <v>467</v>
      </c>
      <c r="F13">
        <v>296</v>
      </c>
      <c r="O13" s="40" t="s">
        <v>595</v>
      </c>
      <c r="P13">
        <v>11</v>
      </c>
      <c r="W13" s="40" t="s">
        <v>302</v>
      </c>
      <c r="X13">
        <v>12</v>
      </c>
      <c r="Y13" s="40" t="s">
        <v>467</v>
      </c>
      <c r="Z13">
        <v>296</v>
      </c>
      <c r="AK13" s="40" t="s">
        <v>595</v>
      </c>
      <c r="AL13">
        <v>11</v>
      </c>
      <c r="AQ13" s="40" t="s">
        <v>302</v>
      </c>
      <c r="AR13">
        <v>12</v>
      </c>
      <c r="AS13" s="40" t="s">
        <v>467</v>
      </c>
      <c r="AT13">
        <v>296</v>
      </c>
      <c r="BE13" s="40" t="s">
        <v>595</v>
      </c>
      <c r="BF13">
        <v>11</v>
      </c>
      <c r="BO13" s="40" t="s">
        <v>678</v>
      </c>
      <c r="BP13">
        <v>32</v>
      </c>
      <c r="BQ13" s="40" t="s">
        <v>302</v>
      </c>
      <c r="BR13">
        <v>12</v>
      </c>
      <c r="BS13" s="40" t="s">
        <v>467</v>
      </c>
      <c r="BT13">
        <v>296</v>
      </c>
      <c r="CK13" s="40" t="s">
        <v>595</v>
      </c>
      <c r="CL13">
        <v>11</v>
      </c>
      <c r="CO13" s="40" t="s">
        <v>302</v>
      </c>
      <c r="CP13">
        <v>12</v>
      </c>
      <c r="CQ13" s="40" t="s">
        <v>467</v>
      </c>
      <c r="CR13">
        <v>296</v>
      </c>
      <c r="DI13" s="40" t="s">
        <v>595</v>
      </c>
      <c r="DJ13">
        <v>11</v>
      </c>
      <c r="DY13" s="40" t="s">
        <v>302</v>
      </c>
      <c r="DZ13">
        <v>12</v>
      </c>
      <c r="EA13" s="40" t="s">
        <v>467</v>
      </c>
      <c r="EB13">
        <v>296</v>
      </c>
      <c r="FC13" s="40" t="s">
        <v>595</v>
      </c>
      <c r="FD13">
        <v>11</v>
      </c>
    </row>
    <row r="14" spans="1:162">
      <c r="A14" t="s">
        <v>653</v>
      </c>
      <c r="B14" t="s">
        <v>654</v>
      </c>
      <c r="C14" s="40" t="s">
        <v>303</v>
      </c>
      <c r="D14">
        <v>13</v>
      </c>
      <c r="E14" s="40" t="s">
        <v>468</v>
      </c>
      <c r="F14">
        <v>297</v>
      </c>
      <c r="W14" s="40" t="s">
        <v>303</v>
      </c>
      <c r="X14">
        <v>13</v>
      </c>
      <c r="Y14" s="40" t="s">
        <v>468</v>
      </c>
      <c r="Z14">
        <v>297</v>
      </c>
      <c r="AQ14" s="40" t="s">
        <v>303</v>
      </c>
      <c r="AR14">
        <v>13</v>
      </c>
      <c r="AS14" s="40" t="s">
        <v>468</v>
      </c>
      <c r="AT14">
        <v>297</v>
      </c>
      <c r="BO14" s="40" t="s">
        <v>679</v>
      </c>
      <c r="BP14">
        <v>33</v>
      </c>
      <c r="BQ14" s="40" t="s">
        <v>303</v>
      </c>
      <c r="BR14">
        <v>13</v>
      </c>
      <c r="BS14" s="40" t="s">
        <v>468</v>
      </c>
      <c r="BT14">
        <v>297</v>
      </c>
      <c r="CO14" s="40" t="s">
        <v>303</v>
      </c>
      <c r="CP14">
        <v>13</v>
      </c>
      <c r="CQ14" s="40" t="s">
        <v>468</v>
      </c>
      <c r="CR14">
        <v>297</v>
      </c>
      <c r="DY14" s="40" t="s">
        <v>303</v>
      </c>
      <c r="DZ14">
        <v>13</v>
      </c>
      <c r="EA14" s="40" t="s">
        <v>468</v>
      </c>
      <c r="EB14">
        <v>297</v>
      </c>
    </row>
    <row r="15" spans="1:162">
      <c r="A15" t="s">
        <v>719</v>
      </c>
      <c r="B15" t="s">
        <v>718</v>
      </c>
      <c r="C15" s="40" t="s">
        <v>237</v>
      </c>
      <c r="D15">
        <v>14</v>
      </c>
      <c r="E15" s="40" t="s">
        <v>469</v>
      </c>
      <c r="F15">
        <v>298</v>
      </c>
      <c r="W15" s="40" t="s">
        <v>237</v>
      </c>
      <c r="X15">
        <v>14</v>
      </c>
      <c r="Y15" s="40" t="s">
        <v>469</v>
      </c>
      <c r="Z15">
        <v>298</v>
      </c>
      <c r="AQ15" s="40" t="s">
        <v>237</v>
      </c>
      <c r="AR15">
        <v>14</v>
      </c>
      <c r="AS15" s="40" t="s">
        <v>469</v>
      </c>
      <c r="AT15">
        <v>298</v>
      </c>
      <c r="BO15" s="40" t="s">
        <v>680</v>
      </c>
      <c r="BP15">
        <v>34</v>
      </c>
      <c r="BQ15" s="40" t="s">
        <v>237</v>
      </c>
      <c r="BR15">
        <v>14</v>
      </c>
      <c r="BS15" s="40" t="s">
        <v>469</v>
      </c>
      <c r="BT15">
        <v>298</v>
      </c>
      <c r="CO15" s="40" t="s">
        <v>237</v>
      </c>
      <c r="CP15">
        <v>14</v>
      </c>
      <c r="CQ15" s="40" t="s">
        <v>469</v>
      </c>
      <c r="CR15">
        <v>298</v>
      </c>
      <c r="DY15" s="40" t="s">
        <v>237</v>
      </c>
      <c r="DZ15">
        <v>14</v>
      </c>
      <c r="EA15" s="40" t="s">
        <v>469</v>
      </c>
      <c r="EB15">
        <v>298</v>
      </c>
    </row>
    <row r="16" spans="1:162">
      <c r="A16" t="s">
        <v>721</v>
      </c>
      <c r="B16" t="s">
        <v>715</v>
      </c>
      <c r="C16" s="40" t="s">
        <v>304</v>
      </c>
      <c r="D16">
        <v>15</v>
      </c>
      <c r="E16" s="40" t="s">
        <v>470</v>
      </c>
      <c r="F16">
        <v>299</v>
      </c>
      <c r="W16" s="40" t="s">
        <v>304</v>
      </c>
      <c r="X16">
        <v>15</v>
      </c>
      <c r="Y16" s="40" t="s">
        <v>470</v>
      </c>
      <c r="Z16">
        <v>299</v>
      </c>
      <c r="AQ16" s="40" t="s">
        <v>304</v>
      </c>
      <c r="AR16">
        <v>15</v>
      </c>
      <c r="AS16" s="40" t="s">
        <v>470</v>
      </c>
      <c r="AT16">
        <v>299</v>
      </c>
      <c r="BO16" s="40" t="s">
        <v>681</v>
      </c>
      <c r="BP16">
        <v>35</v>
      </c>
      <c r="BQ16" s="40" t="s">
        <v>304</v>
      </c>
      <c r="BR16">
        <v>15</v>
      </c>
      <c r="BS16" s="40" t="s">
        <v>470</v>
      </c>
      <c r="BT16">
        <v>299</v>
      </c>
      <c r="CO16" s="40" t="s">
        <v>304</v>
      </c>
      <c r="CP16">
        <v>15</v>
      </c>
      <c r="CQ16" s="40" t="s">
        <v>470</v>
      </c>
      <c r="CR16">
        <v>299</v>
      </c>
      <c r="DY16" s="40" t="s">
        <v>304</v>
      </c>
      <c r="DZ16">
        <v>15</v>
      </c>
      <c r="EA16" s="40" t="s">
        <v>470</v>
      </c>
      <c r="EB16">
        <v>299</v>
      </c>
    </row>
    <row r="17" spans="1:132">
      <c r="A17" t="s">
        <v>722</v>
      </c>
      <c r="B17" t="s">
        <v>716</v>
      </c>
      <c r="C17" s="40" t="s">
        <v>305</v>
      </c>
      <c r="D17">
        <v>16</v>
      </c>
      <c r="E17" s="40" t="s">
        <v>471</v>
      </c>
      <c r="F17">
        <v>300</v>
      </c>
      <c r="W17" s="40" t="s">
        <v>305</v>
      </c>
      <c r="X17">
        <v>16</v>
      </c>
      <c r="Y17" s="40" t="s">
        <v>471</v>
      </c>
      <c r="Z17">
        <v>300</v>
      </c>
      <c r="AQ17" s="40" t="s">
        <v>305</v>
      </c>
      <c r="AR17">
        <v>16</v>
      </c>
      <c r="AS17" s="40" t="s">
        <v>471</v>
      </c>
      <c r="AT17">
        <v>300</v>
      </c>
      <c r="BO17" s="40" t="s">
        <v>682</v>
      </c>
      <c r="BP17">
        <v>36</v>
      </c>
      <c r="BQ17" s="40" t="s">
        <v>305</v>
      </c>
      <c r="BR17">
        <v>16</v>
      </c>
      <c r="BS17" s="40" t="s">
        <v>471</v>
      </c>
      <c r="BT17">
        <v>300</v>
      </c>
      <c r="CO17" s="40" t="s">
        <v>305</v>
      </c>
      <c r="CP17">
        <v>16</v>
      </c>
      <c r="CQ17" s="40" t="s">
        <v>471</v>
      </c>
      <c r="CR17">
        <v>300</v>
      </c>
      <c r="DY17" s="40" t="s">
        <v>305</v>
      </c>
      <c r="DZ17">
        <v>16</v>
      </c>
      <c r="EA17" s="40" t="s">
        <v>471</v>
      </c>
      <c r="EB17">
        <v>300</v>
      </c>
    </row>
    <row r="18" spans="1:132">
      <c r="A18" t="s">
        <v>723</v>
      </c>
      <c r="B18" t="s">
        <v>724</v>
      </c>
      <c r="C18" s="40" t="s">
        <v>306</v>
      </c>
      <c r="D18">
        <v>17</v>
      </c>
      <c r="E18" s="40" t="s">
        <v>286</v>
      </c>
      <c r="F18">
        <v>301</v>
      </c>
      <c r="W18" s="40" t="s">
        <v>306</v>
      </c>
      <c r="X18">
        <v>17</v>
      </c>
      <c r="Y18" s="40" t="s">
        <v>286</v>
      </c>
      <c r="Z18">
        <v>301</v>
      </c>
      <c r="AQ18" s="40" t="s">
        <v>306</v>
      </c>
      <c r="AR18">
        <v>17</v>
      </c>
      <c r="AS18" s="40" t="s">
        <v>286</v>
      </c>
      <c r="AT18">
        <v>301</v>
      </c>
      <c r="BO18" s="40" t="s">
        <v>683</v>
      </c>
      <c r="BP18">
        <v>37</v>
      </c>
      <c r="BQ18" s="40" t="s">
        <v>306</v>
      </c>
      <c r="BR18">
        <v>17</v>
      </c>
      <c r="BS18" s="40" t="s">
        <v>286</v>
      </c>
      <c r="BT18">
        <v>301</v>
      </c>
      <c r="CO18" s="40" t="s">
        <v>306</v>
      </c>
      <c r="CP18">
        <v>17</v>
      </c>
      <c r="CQ18" s="40" t="s">
        <v>286</v>
      </c>
      <c r="CR18">
        <v>301</v>
      </c>
      <c r="DY18" s="40" t="s">
        <v>306</v>
      </c>
      <c r="DZ18">
        <v>17</v>
      </c>
      <c r="EA18" s="40" t="s">
        <v>286</v>
      </c>
      <c r="EB18">
        <v>301</v>
      </c>
    </row>
    <row r="19" spans="1:132">
      <c r="A19" t="s">
        <v>725</v>
      </c>
      <c r="B19" t="s">
        <v>726</v>
      </c>
      <c r="C19" s="40" t="s">
        <v>307</v>
      </c>
      <c r="D19">
        <v>18</v>
      </c>
      <c r="E19" s="40" t="s">
        <v>472</v>
      </c>
      <c r="F19">
        <v>302</v>
      </c>
      <c r="W19" s="40" t="s">
        <v>307</v>
      </c>
      <c r="X19">
        <v>18</v>
      </c>
      <c r="Y19" s="40" t="s">
        <v>472</v>
      </c>
      <c r="Z19">
        <v>302</v>
      </c>
      <c r="AQ19" s="40" t="s">
        <v>307</v>
      </c>
      <c r="AR19">
        <v>18</v>
      </c>
      <c r="AS19" s="40" t="s">
        <v>472</v>
      </c>
      <c r="AT19">
        <v>302</v>
      </c>
      <c r="BO19" s="40" t="s">
        <v>684</v>
      </c>
      <c r="BP19">
        <v>38</v>
      </c>
      <c r="BQ19" s="40" t="s">
        <v>307</v>
      </c>
      <c r="BR19">
        <v>18</v>
      </c>
      <c r="BS19" s="40" t="s">
        <v>472</v>
      </c>
      <c r="BT19">
        <v>302</v>
      </c>
      <c r="CO19" s="40" t="s">
        <v>307</v>
      </c>
      <c r="CP19">
        <v>18</v>
      </c>
      <c r="CQ19" s="40" t="s">
        <v>472</v>
      </c>
      <c r="CR19">
        <v>302</v>
      </c>
      <c r="DY19" s="40" t="s">
        <v>307</v>
      </c>
      <c r="DZ19">
        <v>18</v>
      </c>
      <c r="EA19" s="40" t="s">
        <v>472</v>
      </c>
      <c r="EB19">
        <v>302</v>
      </c>
    </row>
    <row r="20" spans="1:132">
      <c r="A20" t="s">
        <v>727</v>
      </c>
      <c r="B20" t="s">
        <v>728</v>
      </c>
      <c r="C20" s="40" t="s">
        <v>308</v>
      </c>
      <c r="D20">
        <v>19</v>
      </c>
      <c r="E20" s="40" t="s">
        <v>473</v>
      </c>
      <c r="F20">
        <v>303</v>
      </c>
      <c r="W20" s="40" t="s">
        <v>308</v>
      </c>
      <c r="X20">
        <v>19</v>
      </c>
      <c r="Y20" s="40" t="s">
        <v>473</v>
      </c>
      <c r="Z20">
        <v>303</v>
      </c>
      <c r="AQ20" s="40" t="s">
        <v>308</v>
      </c>
      <c r="AR20">
        <v>19</v>
      </c>
      <c r="AS20" s="40" t="s">
        <v>473</v>
      </c>
      <c r="AT20">
        <v>303</v>
      </c>
      <c r="BO20" s="40" t="s">
        <v>685</v>
      </c>
      <c r="BP20">
        <v>39</v>
      </c>
      <c r="BQ20" s="40" t="s">
        <v>308</v>
      </c>
      <c r="BR20">
        <v>19</v>
      </c>
      <c r="BS20" s="40" t="s">
        <v>473</v>
      </c>
      <c r="BT20">
        <v>303</v>
      </c>
      <c r="CO20" s="40" t="s">
        <v>308</v>
      </c>
      <c r="CP20">
        <v>19</v>
      </c>
      <c r="CQ20" s="40" t="s">
        <v>473</v>
      </c>
      <c r="CR20">
        <v>303</v>
      </c>
      <c r="DY20" s="40" t="s">
        <v>308</v>
      </c>
      <c r="DZ20">
        <v>19</v>
      </c>
      <c r="EA20" s="40" t="s">
        <v>473</v>
      </c>
      <c r="EB20">
        <v>303</v>
      </c>
    </row>
    <row r="21" spans="1:132">
      <c r="A21" t="s">
        <v>729</v>
      </c>
      <c r="B21" t="s">
        <v>730</v>
      </c>
      <c r="C21" s="40" t="s">
        <v>309</v>
      </c>
      <c r="D21">
        <v>20</v>
      </c>
      <c r="E21" s="40" t="s">
        <v>474</v>
      </c>
      <c r="F21">
        <v>304</v>
      </c>
      <c r="W21" s="40" t="s">
        <v>309</v>
      </c>
      <c r="X21">
        <v>20</v>
      </c>
      <c r="Y21" s="40" t="s">
        <v>474</v>
      </c>
      <c r="Z21">
        <v>304</v>
      </c>
      <c r="AQ21" s="40" t="s">
        <v>309</v>
      </c>
      <c r="AR21">
        <v>20</v>
      </c>
      <c r="AS21" s="40" t="s">
        <v>474</v>
      </c>
      <c r="AT21">
        <v>304</v>
      </c>
      <c r="BO21" s="40" t="s">
        <v>686</v>
      </c>
      <c r="BP21">
        <v>40</v>
      </c>
      <c r="BQ21" s="40" t="s">
        <v>309</v>
      </c>
      <c r="BR21">
        <v>20</v>
      </c>
      <c r="BS21" s="40" t="s">
        <v>474</v>
      </c>
      <c r="BT21">
        <v>304</v>
      </c>
      <c r="CO21" s="40" t="s">
        <v>309</v>
      </c>
      <c r="CP21">
        <v>20</v>
      </c>
      <c r="CQ21" s="40" t="s">
        <v>474</v>
      </c>
      <c r="CR21">
        <v>304</v>
      </c>
      <c r="DY21" s="40" t="s">
        <v>309</v>
      </c>
      <c r="DZ21">
        <v>20</v>
      </c>
      <c r="EA21" s="40" t="s">
        <v>474</v>
      </c>
      <c r="EB21">
        <v>304</v>
      </c>
    </row>
    <row r="22" spans="1:132">
      <c r="A22" t="s">
        <v>731</v>
      </c>
      <c r="B22" t="s">
        <v>732</v>
      </c>
      <c r="C22" s="40" t="s">
        <v>310</v>
      </c>
      <c r="D22">
        <v>21</v>
      </c>
      <c r="E22" s="40" t="s">
        <v>287</v>
      </c>
      <c r="F22">
        <v>305</v>
      </c>
      <c r="W22" s="40" t="s">
        <v>310</v>
      </c>
      <c r="X22">
        <v>21</v>
      </c>
      <c r="Y22" s="40" t="s">
        <v>287</v>
      </c>
      <c r="Z22">
        <v>305</v>
      </c>
      <c r="AQ22" s="40" t="s">
        <v>310</v>
      </c>
      <c r="AR22">
        <v>21</v>
      </c>
      <c r="AS22" s="40" t="s">
        <v>287</v>
      </c>
      <c r="AT22">
        <v>305</v>
      </c>
      <c r="BQ22" s="40" t="s">
        <v>310</v>
      </c>
      <c r="BR22">
        <v>21</v>
      </c>
      <c r="BS22" s="40" t="s">
        <v>287</v>
      </c>
      <c r="BT22">
        <v>305</v>
      </c>
      <c r="CO22" s="40" t="s">
        <v>310</v>
      </c>
      <c r="CP22">
        <v>21</v>
      </c>
      <c r="CQ22" s="40" t="s">
        <v>287</v>
      </c>
      <c r="CR22">
        <v>305</v>
      </c>
      <c r="DY22" s="40" t="s">
        <v>310</v>
      </c>
      <c r="DZ22">
        <v>21</v>
      </c>
      <c r="EA22" s="40" t="s">
        <v>287</v>
      </c>
      <c r="EB22">
        <v>305</v>
      </c>
    </row>
    <row r="23" spans="1:132">
      <c r="A23" t="s">
        <v>764</v>
      </c>
      <c r="B23" t="s">
        <v>648</v>
      </c>
      <c r="C23" s="40" t="s">
        <v>311</v>
      </c>
      <c r="D23">
        <v>22</v>
      </c>
      <c r="E23" s="40" t="s">
        <v>475</v>
      </c>
      <c r="F23">
        <v>306</v>
      </c>
      <c r="W23" s="40" t="s">
        <v>311</v>
      </c>
      <c r="X23">
        <v>22</v>
      </c>
      <c r="Y23" s="40" t="s">
        <v>475</v>
      </c>
      <c r="Z23">
        <v>306</v>
      </c>
      <c r="AQ23" s="40" t="s">
        <v>311</v>
      </c>
      <c r="AR23">
        <v>22</v>
      </c>
      <c r="AS23" s="40" t="s">
        <v>475</v>
      </c>
      <c r="AT23">
        <v>306</v>
      </c>
      <c r="BQ23" s="40" t="s">
        <v>311</v>
      </c>
      <c r="BR23">
        <v>22</v>
      </c>
      <c r="BS23" s="40" t="s">
        <v>475</v>
      </c>
      <c r="BT23">
        <v>306</v>
      </c>
      <c r="CO23" s="40" t="s">
        <v>311</v>
      </c>
      <c r="CP23">
        <v>22</v>
      </c>
      <c r="CQ23" s="40" t="s">
        <v>475</v>
      </c>
      <c r="CR23">
        <v>306</v>
      </c>
      <c r="DY23" s="40" t="s">
        <v>311</v>
      </c>
      <c r="DZ23">
        <v>22</v>
      </c>
      <c r="EA23" s="40" t="s">
        <v>475</v>
      </c>
      <c r="EB23">
        <v>306</v>
      </c>
    </row>
    <row r="24" spans="1:132">
      <c r="A24" t="s">
        <v>765</v>
      </c>
      <c r="B24" t="s">
        <v>758</v>
      </c>
      <c r="C24" s="40" t="s">
        <v>312</v>
      </c>
      <c r="D24">
        <v>23</v>
      </c>
      <c r="E24" s="40" t="s">
        <v>476</v>
      </c>
      <c r="F24">
        <v>307</v>
      </c>
      <c r="W24" s="40" t="s">
        <v>312</v>
      </c>
      <c r="X24">
        <v>23</v>
      </c>
      <c r="Y24" s="40" t="s">
        <v>476</v>
      </c>
      <c r="Z24">
        <v>307</v>
      </c>
      <c r="AQ24" s="40" t="s">
        <v>312</v>
      </c>
      <c r="AR24">
        <v>23</v>
      </c>
      <c r="AS24" s="40" t="s">
        <v>476</v>
      </c>
      <c r="AT24">
        <v>307</v>
      </c>
      <c r="BQ24" s="40" t="s">
        <v>312</v>
      </c>
      <c r="BR24">
        <v>23</v>
      </c>
      <c r="BS24" s="40" t="s">
        <v>476</v>
      </c>
      <c r="BT24">
        <v>307</v>
      </c>
      <c r="CO24" s="40" t="s">
        <v>312</v>
      </c>
      <c r="CP24">
        <v>23</v>
      </c>
      <c r="CQ24" s="40" t="s">
        <v>476</v>
      </c>
      <c r="CR24">
        <v>307</v>
      </c>
      <c r="DY24" s="40" t="s">
        <v>312</v>
      </c>
      <c r="DZ24">
        <v>23</v>
      </c>
      <c r="EA24" s="40" t="s">
        <v>476</v>
      </c>
      <c r="EB24">
        <v>307</v>
      </c>
    </row>
    <row r="25" spans="1:132">
      <c r="A25" t="s">
        <v>766</v>
      </c>
      <c r="B25" t="s">
        <v>759</v>
      </c>
      <c r="C25" s="40" t="s">
        <v>313</v>
      </c>
      <c r="D25">
        <v>24</v>
      </c>
      <c r="E25" s="40" t="s">
        <v>477</v>
      </c>
      <c r="F25">
        <v>308</v>
      </c>
      <c r="W25" s="40" t="s">
        <v>313</v>
      </c>
      <c r="X25">
        <v>24</v>
      </c>
      <c r="Y25" s="40" t="s">
        <v>477</v>
      </c>
      <c r="Z25">
        <v>308</v>
      </c>
      <c r="AQ25" s="40" t="s">
        <v>313</v>
      </c>
      <c r="AR25">
        <v>24</v>
      </c>
      <c r="AS25" s="40" t="s">
        <v>477</v>
      </c>
      <c r="AT25">
        <v>308</v>
      </c>
      <c r="BQ25" s="40" t="s">
        <v>313</v>
      </c>
      <c r="BR25">
        <v>24</v>
      </c>
      <c r="BS25" s="40" t="s">
        <v>477</v>
      </c>
      <c r="BT25">
        <v>308</v>
      </c>
      <c r="CO25" s="40" t="s">
        <v>313</v>
      </c>
      <c r="CP25">
        <v>24</v>
      </c>
      <c r="CQ25" s="40" t="s">
        <v>477</v>
      </c>
      <c r="CR25">
        <v>308</v>
      </c>
      <c r="DY25" s="40" t="s">
        <v>313</v>
      </c>
      <c r="DZ25">
        <v>24</v>
      </c>
      <c r="EA25" s="40" t="s">
        <v>477</v>
      </c>
      <c r="EB25">
        <v>308</v>
      </c>
    </row>
    <row r="26" spans="1:132">
      <c r="A26" t="s">
        <v>789</v>
      </c>
      <c r="B26" t="s">
        <v>790</v>
      </c>
      <c r="C26" s="40" t="s">
        <v>314</v>
      </c>
      <c r="D26">
        <v>25</v>
      </c>
      <c r="E26" s="40" t="s">
        <v>478</v>
      </c>
      <c r="F26">
        <v>309</v>
      </c>
      <c r="W26" s="40" t="s">
        <v>314</v>
      </c>
      <c r="X26">
        <v>25</v>
      </c>
      <c r="Y26" s="40" t="s">
        <v>478</v>
      </c>
      <c r="Z26">
        <v>309</v>
      </c>
      <c r="AQ26" s="40" t="s">
        <v>314</v>
      </c>
      <c r="AR26">
        <v>25</v>
      </c>
      <c r="AS26" s="40" t="s">
        <v>478</v>
      </c>
      <c r="AT26">
        <v>309</v>
      </c>
      <c r="BQ26" s="40" t="s">
        <v>314</v>
      </c>
      <c r="BR26">
        <v>25</v>
      </c>
      <c r="BS26" s="40" t="s">
        <v>478</v>
      </c>
      <c r="BT26">
        <v>309</v>
      </c>
      <c r="CO26" s="40" t="s">
        <v>314</v>
      </c>
      <c r="CP26">
        <v>25</v>
      </c>
      <c r="CQ26" s="40" t="s">
        <v>478</v>
      </c>
      <c r="CR26">
        <v>309</v>
      </c>
      <c r="DY26" s="40" t="s">
        <v>314</v>
      </c>
      <c r="DZ26">
        <v>25</v>
      </c>
      <c r="EA26" s="40" t="s">
        <v>478</v>
      </c>
      <c r="EB26">
        <v>309</v>
      </c>
    </row>
    <row r="27" spans="1:132">
      <c r="A27" t="s">
        <v>794</v>
      </c>
      <c r="B27" t="s">
        <v>791</v>
      </c>
      <c r="C27" s="40" t="s">
        <v>315</v>
      </c>
      <c r="D27">
        <v>26</v>
      </c>
      <c r="E27" s="40" t="s">
        <v>288</v>
      </c>
      <c r="F27">
        <v>310</v>
      </c>
      <c r="W27" s="40" t="s">
        <v>315</v>
      </c>
      <c r="X27">
        <v>26</v>
      </c>
      <c r="Y27" s="40" t="s">
        <v>288</v>
      </c>
      <c r="Z27">
        <v>310</v>
      </c>
      <c r="AQ27" s="40" t="s">
        <v>315</v>
      </c>
      <c r="AR27">
        <v>26</v>
      </c>
      <c r="AS27" s="40" t="s">
        <v>288</v>
      </c>
      <c r="AT27">
        <v>310</v>
      </c>
      <c r="BQ27" s="40" t="s">
        <v>315</v>
      </c>
      <c r="BR27">
        <v>26</v>
      </c>
      <c r="BS27" s="40" t="s">
        <v>288</v>
      </c>
      <c r="BT27">
        <v>310</v>
      </c>
      <c r="CO27" s="40" t="s">
        <v>315</v>
      </c>
      <c r="CP27">
        <v>26</v>
      </c>
      <c r="CQ27" s="40" t="s">
        <v>288</v>
      </c>
      <c r="CR27">
        <v>310</v>
      </c>
      <c r="DY27" s="40" t="s">
        <v>315</v>
      </c>
      <c r="DZ27">
        <v>26</v>
      </c>
      <c r="EA27" s="40" t="s">
        <v>288</v>
      </c>
      <c r="EB27">
        <v>310</v>
      </c>
    </row>
    <row r="28" spans="1:132">
      <c r="A28" t="s">
        <v>795</v>
      </c>
      <c r="B28" t="s">
        <v>763</v>
      </c>
      <c r="C28" s="40" t="s">
        <v>316</v>
      </c>
      <c r="D28">
        <v>27</v>
      </c>
      <c r="E28" s="40" t="s">
        <v>479</v>
      </c>
      <c r="F28">
        <v>311</v>
      </c>
      <c r="W28" s="40" t="s">
        <v>316</v>
      </c>
      <c r="X28">
        <v>27</v>
      </c>
      <c r="Y28" s="40" t="s">
        <v>479</v>
      </c>
      <c r="Z28">
        <v>311</v>
      </c>
      <c r="AQ28" s="40" t="s">
        <v>316</v>
      </c>
      <c r="AR28">
        <v>27</v>
      </c>
      <c r="AS28" s="40" t="s">
        <v>479</v>
      </c>
      <c r="AT28">
        <v>311</v>
      </c>
      <c r="BQ28" s="40" t="s">
        <v>316</v>
      </c>
      <c r="BR28">
        <v>27</v>
      </c>
      <c r="BS28" s="40" t="s">
        <v>479</v>
      </c>
      <c r="BT28">
        <v>311</v>
      </c>
      <c r="CO28" s="40" t="s">
        <v>316</v>
      </c>
      <c r="CP28">
        <v>27</v>
      </c>
      <c r="CQ28" s="40" t="s">
        <v>479</v>
      </c>
      <c r="CR28">
        <v>311</v>
      </c>
      <c r="DY28" s="40" t="s">
        <v>316</v>
      </c>
      <c r="DZ28">
        <v>27</v>
      </c>
      <c r="EA28" s="40" t="s">
        <v>479</v>
      </c>
      <c r="EB28">
        <v>311</v>
      </c>
    </row>
    <row r="29" spans="1:132">
      <c r="A29" t="s">
        <v>796</v>
      </c>
      <c r="B29" t="s">
        <v>793</v>
      </c>
      <c r="C29" s="40" t="s">
        <v>317</v>
      </c>
      <c r="D29">
        <v>28</v>
      </c>
      <c r="E29" s="40" t="s">
        <v>480</v>
      </c>
      <c r="F29">
        <v>312</v>
      </c>
      <c r="W29" s="40" t="s">
        <v>317</v>
      </c>
      <c r="X29">
        <v>28</v>
      </c>
      <c r="Y29" s="40" t="s">
        <v>480</v>
      </c>
      <c r="Z29">
        <v>312</v>
      </c>
      <c r="AQ29" s="40" t="s">
        <v>317</v>
      </c>
      <c r="AR29">
        <v>28</v>
      </c>
      <c r="AS29" s="40" t="s">
        <v>480</v>
      </c>
      <c r="AT29">
        <v>312</v>
      </c>
      <c r="BQ29" s="40" t="s">
        <v>317</v>
      </c>
      <c r="BR29">
        <v>28</v>
      </c>
      <c r="BS29" s="40" t="s">
        <v>480</v>
      </c>
      <c r="BT29">
        <v>312</v>
      </c>
      <c r="CO29" s="40" t="s">
        <v>317</v>
      </c>
      <c r="CP29">
        <v>28</v>
      </c>
      <c r="CQ29" s="40" t="s">
        <v>480</v>
      </c>
      <c r="CR29">
        <v>312</v>
      </c>
      <c r="DY29" s="40" t="s">
        <v>317</v>
      </c>
      <c r="DZ29">
        <v>28</v>
      </c>
      <c r="EA29" s="40" t="s">
        <v>480</v>
      </c>
      <c r="EB29">
        <v>312</v>
      </c>
    </row>
    <row r="30" spans="1:132">
      <c r="A30" t="s">
        <v>797</v>
      </c>
      <c r="B30" t="s">
        <v>787</v>
      </c>
      <c r="C30" s="40" t="s">
        <v>318</v>
      </c>
      <c r="D30">
        <v>29</v>
      </c>
      <c r="E30" s="40" t="s">
        <v>481</v>
      </c>
      <c r="F30">
        <v>313</v>
      </c>
      <c r="W30" s="40" t="s">
        <v>318</v>
      </c>
      <c r="X30">
        <v>29</v>
      </c>
      <c r="Y30" s="40" t="s">
        <v>481</v>
      </c>
      <c r="Z30">
        <v>313</v>
      </c>
      <c r="AQ30" s="40" t="s">
        <v>318</v>
      </c>
      <c r="AR30">
        <v>29</v>
      </c>
      <c r="AS30" s="40" t="s">
        <v>481</v>
      </c>
      <c r="AT30">
        <v>313</v>
      </c>
      <c r="BQ30" s="40" t="s">
        <v>318</v>
      </c>
      <c r="BR30">
        <v>29</v>
      </c>
      <c r="BS30" s="40" t="s">
        <v>481</v>
      </c>
      <c r="BT30">
        <v>313</v>
      </c>
      <c r="CO30" s="40" t="s">
        <v>318</v>
      </c>
      <c r="CP30">
        <v>29</v>
      </c>
      <c r="CQ30" s="40" t="s">
        <v>481</v>
      </c>
      <c r="CR30">
        <v>313</v>
      </c>
      <c r="DY30" s="40" t="s">
        <v>318</v>
      </c>
      <c r="DZ30">
        <v>29</v>
      </c>
      <c r="EA30" s="40" t="s">
        <v>481</v>
      </c>
      <c r="EB30">
        <v>313</v>
      </c>
    </row>
    <row r="31" spans="1:132">
      <c r="A31" t="s">
        <v>810</v>
      </c>
      <c r="B31" t="s">
        <v>811</v>
      </c>
      <c r="C31" s="40" t="s">
        <v>319</v>
      </c>
      <c r="D31">
        <v>30</v>
      </c>
      <c r="E31" s="40" t="s">
        <v>482</v>
      </c>
      <c r="F31">
        <v>314</v>
      </c>
      <c r="W31" s="40" t="s">
        <v>319</v>
      </c>
      <c r="X31">
        <v>30</v>
      </c>
      <c r="Y31" s="40" t="s">
        <v>482</v>
      </c>
      <c r="Z31">
        <v>314</v>
      </c>
      <c r="AQ31" s="40" t="s">
        <v>319</v>
      </c>
      <c r="AR31">
        <v>30</v>
      </c>
      <c r="AS31" s="40" t="s">
        <v>482</v>
      </c>
      <c r="AT31">
        <v>314</v>
      </c>
      <c r="BQ31" s="40" t="s">
        <v>319</v>
      </c>
      <c r="BR31">
        <v>30</v>
      </c>
      <c r="BS31" s="40" t="s">
        <v>482</v>
      </c>
      <c r="BT31">
        <v>314</v>
      </c>
      <c r="CO31" s="40" t="s">
        <v>319</v>
      </c>
      <c r="CP31">
        <v>30</v>
      </c>
      <c r="CQ31" s="40" t="s">
        <v>482</v>
      </c>
      <c r="CR31">
        <v>314</v>
      </c>
      <c r="DY31" s="40" t="s">
        <v>319</v>
      </c>
      <c r="DZ31">
        <v>30</v>
      </c>
      <c r="EA31" s="40" t="s">
        <v>482</v>
      </c>
      <c r="EB31">
        <v>314</v>
      </c>
    </row>
    <row r="32" spans="1:132">
      <c r="A32" t="s">
        <v>814</v>
      </c>
      <c r="B32" t="s">
        <v>629</v>
      </c>
      <c r="C32" s="40" t="s">
        <v>320</v>
      </c>
      <c r="D32">
        <v>31</v>
      </c>
      <c r="E32" s="40" t="s">
        <v>483</v>
      </c>
      <c r="F32">
        <v>315</v>
      </c>
      <c r="W32" s="40" t="s">
        <v>320</v>
      </c>
      <c r="X32">
        <v>31</v>
      </c>
      <c r="Y32" s="40" t="s">
        <v>483</v>
      </c>
      <c r="Z32">
        <v>315</v>
      </c>
      <c r="AQ32" s="40" t="s">
        <v>320</v>
      </c>
      <c r="AR32">
        <v>31</v>
      </c>
      <c r="AS32" s="40" t="s">
        <v>483</v>
      </c>
      <c r="AT32">
        <v>315</v>
      </c>
      <c r="BQ32" s="40" t="s">
        <v>320</v>
      </c>
      <c r="BR32">
        <v>31</v>
      </c>
      <c r="BS32" s="40" t="s">
        <v>483</v>
      </c>
      <c r="BT32">
        <v>315</v>
      </c>
      <c r="CO32" s="40" t="s">
        <v>320</v>
      </c>
      <c r="CP32">
        <v>31</v>
      </c>
      <c r="CQ32" s="40" t="s">
        <v>483</v>
      </c>
      <c r="CR32">
        <v>315</v>
      </c>
      <c r="DY32" s="40" t="s">
        <v>320</v>
      </c>
      <c r="DZ32">
        <v>31</v>
      </c>
      <c r="EA32" s="40" t="s">
        <v>483</v>
      </c>
      <c r="EB32">
        <v>315</v>
      </c>
    </row>
    <row r="33" spans="3:132">
      <c r="C33" s="40" t="s">
        <v>321</v>
      </c>
      <c r="D33">
        <v>32</v>
      </c>
      <c r="E33" s="40" t="s">
        <v>289</v>
      </c>
      <c r="F33">
        <v>316</v>
      </c>
      <c r="W33" s="40" t="s">
        <v>321</v>
      </c>
      <c r="X33">
        <v>32</v>
      </c>
      <c r="Y33" s="40" t="s">
        <v>289</v>
      </c>
      <c r="Z33">
        <v>316</v>
      </c>
      <c r="AQ33" s="40" t="s">
        <v>321</v>
      </c>
      <c r="AR33">
        <v>32</v>
      </c>
      <c r="AS33" s="40" t="s">
        <v>289</v>
      </c>
      <c r="AT33">
        <v>316</v>
      </c>
      <c r="BQ33" s="40" t="s">
        <v>321</v>
      </c>
      <c r="BR33">
        <v>32</v>
      </c>
      <c r="BS33" s="40" t="s">
        <v>289</v>
      </c>
      <c r="BT33">
        <v>316</v>
      </c>
      <c r="CO33" s="40" t="s">
        <v>321</v>
      </c>
      <c r="CP33">
        <v>32</v>
      </c>
      <c r="CQ33" s="40" t="s">
        <v>289</v>
      </c>
      <c r="CR33">
        <v>316</v>
      </c>
      <c r="DY33" s="40" t="s">
        <v>321</v>
      </c>
      <c r="DZ33">
        <v>32</v>
      </c>
      <c r="EA33" s="40" t="s">
        <v>289</v>
      </c>
      <c r="EB33">
        <v>316</v>
      </c>
    </row>
    <row r="34" spans="3:132">
      <c r="C34" s="40" t="s">
        <v>322</v>
      </c>
      <c r="D34">
        <v>33</v>
      </c>
      <c r="E34" s="40" t="s">
        <v>484</v>
      </c>
      <c r="F34">
        <v>317</v>
      </c>
      <c r="W34" s="40" t="s">
        <v>322</v>
      </c>
      <c r="X34">
        <v>33</v>
      </c>
      <c r="Y34" s="40" t="s">
        <v>484</v>
      </c>
      <c r="Z34">
        <v>317</v>
      </c>
      <c r="AQ34" s="40" t="s">
        <v>322</v>
      </c>
      <c r="AR34">
        <v>33</v>
      </c>
      <c r="AS34" s="40" t="s">
        <v>484</v>
      </c>
      <c r="AT34">
        <v>317</v>
      </c>
      <c r="BQ34" s="40" t="s">
        <v>322</v>
      </c>
      <c r="BR34">
        <v>33</v>
      </c>
      <c r="BS34" s="40" t="s">
        <v>484</v>
      </c>
      <c r="BT34">
        <v>317</v>
      </c>
      <c r="CO34" s="40" t="s">
        <v>322</v>
      </c>
      <c r="CP34">
        <v>33</v>
      </c>
      <c r="CQ34" s="40" t="s">
        <v>484</v>
      </c>
      <c r="CR34">
        <v>317</v>
      </c>
      <c r="DY34" s="40" t="s">
        <v>322</v>
      </c>
      <c r="DZ34">
        <v>33</v>
      </c>
      <c r="EA34" s="40" t="s">
        <v>484</v>
      </c>
      <c r="EB34">
        <v>317</v>
      </c>
    </row>
    <row r="35" spans="3:132">
      <c r="C35" s="40" t="s">
        <v>323</v>
      </c>
      <c r="D35">
        <v>34</v>
      </c>
      <c r="E35" s="40" t="s">
        <v>485</v>
      </c>
      <c r="F35">
        <v>318</v>
      </c>
      <c r="W35" s="40" t="s">
        <v>323</v>
      </c>
      <c r="X35">
        <v>34</v>
      </c>
      <c r="Y35" s="40" t="s">
        <v>485</v>
      </c>
      <c r="Z35">
        <v>318</v>
      </c>
      <c r="AQ35" s="40" t="s">
        <v>323</v>
      </c>
      <c r="AR35">
        <v>34</v>
      </c>
      <c r="AS35" s="40" t="s">
        <v>485</v>
      </c>
      <c r="AT35">
        <v>318</v>
      </c>
      <c r="BQ35" s="40" t="s">
        <v>323</v>
      </c>
      <c r="BR35">
        <v>34</v>
      </c>
      <c r="BS35" s="40" t="s">
        <v>485</v>
      </c>
      <c r="BT35">
        <v>318</v>
      </c>
      <c r="CO35" s="40" t="s">
        <v>323</v>
      </c>
      <c r="CP35">
        <v>34</v>
      </c>
      <c r="CQ35" s="40" t="s">
        <v>485</v>
      </c>
      <c r="CR35">
        <v>318</v>
      </c>
      <c r="DY35" s="40" t="s">
        <v>323</v>
      </c>
      <c r="DZ35">
        <v>34</v>
      </c>
      <c r="EA35" s="40" t="s">
        <v>485</v>
      </c>
      <c r="EB35">
        <v>318</v>
      </c>
    </row>
    <row r="36" spans="3:132">
      <c r="C36" s="40" t="s">
        <v>324</v>
      </c>
      <c r="D36">
        <v>35</v>
      </c>
      <c r="E36" s="40" t="s">
        <v>486</v>
      </c>
      <c r="F36">
        <v>319</v>
      </c>
      <c r="W36" s="40" t="s">
        <v>324</v>
      </c>
      <c r="X36">
        <v>35</v>
      </c>
      <c r="Y36" s="40" t="s">
        <v>486</v>
      </c>
      <c r="Z36">
        <v>319</v>
      </c>
      <c r="AQ36" s="40" t="s">
        <v>324</v>
      </c>
      <c r="AR36">
        <v>35</v>
      </c>
      <c r="AS36" s="40" t="s">
        <v>486</v>
      </c>
      <c r="AT36">
        <v>319</v>
      </c>
      <c r="BQ36" s="40" t="s">
        <v>324</v>
      </c>
      <c r="BR36">
        <v>35</v>
      </c>
      <c r="BS36" s="40" t="s">
        <v>486</v>
      </c>
      <c r="BT36">
        <v>319</v>
      </c>
      <c r="CO36" s="40" t="s">
        <v>324</v>
      </c>
      <c r="CP36">
        <v>35</v>
      </c>
      <c r="CQ36" s="40" t="s">
        <v>486</v>
      </c>
      <c r="CR36">
        <v>319</v>
      </c>
      <c r="DY36" s="40" t="s">
        <v>324</v>
      </c>
      <c r="DZ36">
        <v>35</v>
      </c>
      <c r="EA36" s="40" t="s">
        <v>486</v>
      </c>
      <c r="EB36">
        <v>319</v>
      </c>
    </row>
    <row r="37" spans="3:132">
      <c r="C37" s="40" t="s">
        <v>325</v>
      </c>
      <c r="D37">
        <v>36</v>
      </c>
      <c r="E37" s="40" t="s">
        <v>487</v>
      </c>
      <c r="F37">
        <v>320</v>
      </c>
      <c r="W37" s="40" t="s">
        <v>325</v>
      </c>
      <c r="X37">
        <v>36</v>
      </c>
      <c r="Y37" s="40" t="s">
        <v>487</v>
      </c>
      <c r="Z37">
        <v>320</v>
      </c>
      <c r="AQ37" s="40" t="s">
        <v>325</v>
      </c>
      <c r="AR37">
        <v>36</v>
      </c>
      <c r="AS37" s="40" t="s">
        <v>487</v>
      </c>
      <c r="AT37">
        <v>320</v>
      </c>
      <c r="BQ37" s="40" t="s">
        <v>325</v>
      </c>
      <c r="BR37">
        <v>36</v>
      </c>
      <c r="BS37" s="40" t="s">
        <v>487</v>
      </c>
      <c r="BT37">
        <v>320</v>
      </c>
      <c r="CO37" s="40" t="s">
        <v>325</v>
      </c>
      <c r="CP37">
        <v>36</v>
      </c>
      <c r="CQ37" s="40" t="s">
        <v>487</v>
      </c>
      <c r="CR37">
        <v>320</v>
      </c>
      <c r="DY37" s="40" t="s">
        <v>325</v>
      </c>
      <c r="DZ37">
        <v>36</v>
      </c>
      <c r="EA37" s="40" t="s">
        <v>487</v>
      </c>
      <c r="EB37">
        <v>320</v>
      </c>
    </row>
    <row r="38" spans="3:132">
      <c r="C38" s="40" t="s">
        <v>326</v>
      </c>
      <c r="D38">
        <v>37</v>
      </c>
      <c r="E38" s="40" t="s">
        <v>488</v>
      </c>
      <c r="F38">
        <v>321</v>
      </c>
      <c r="W38" s="40" t="s">
        <v>326</v>
      </c>
      <c r="X38">
        <v>37</v>
      </c>
      <c r="Y38" s="40" t="s">
        <v>488</v>
      </c>
      <c r="Z38">
        <v>321</v>
      </c>
      <c r="AQ38" s="40" t="s">
        <v>326</v>
      </c>
      <c r="AR38">
        <v>37</v>
      </c>
      <c r="AS38" s="40" t="s">
        <v>488</v>
      </c>
      <c r="AT38">
        <v>321</v>
      </c>
      <c r="BQ38" s="40" t="s">
        <v>326</v>
      </c>
      <c r="BR38">
        <v>37</v>
      </c>
      <c r="BS38" s="40" t="s">
        <v>488</v>
      </c>
      <c r="BT38">
        <v>321</v>
      </c>
      <c r="CO38" s="40" t="s">
        <v>326</v>
      </c>
      <c r="CP38">
        <v>37</v>
      </c>
      <c r="CQ38" s="40" t="s">
        <v>488</v>
      </c>
      <c r="CR38">
        <v>321</v>
      </c>
      <c r="DY38" s="40" t="s">
        <v>326</v>
      </c>
      <c r="DZ38">
        <v>37</v>
      </c>
      <c r="EA38" s="40" t="s">
        <v>488</v>
      </c>
      <c r="EB38">
        <v>321</v>
      </c>
    </row>
    <row r="39" spans="3:132">
      <c r="C39" s="40" t="s">
        <v>327</v>
      </c>
      <c r="D39">
        <v>38</v>
      </c>
      <c r="E39" s="40" t="s">
        <v>489</v>
      </c>
      <c r="F39">
        <v>322</v>
      </c>
      <c r="W39" s="40" t="s">
        <v>327</v>
      </c>
      <c r="X39">
        <v>38</v>
      </c>
      <c r="Y39" s="40" t="s">
        <v>489</v>
      </c>
      <c r="Z39">
        <v>322</v>
      </c>
      <c r="AQ39" s="40" t="s">
        <v>327</v>
      </c>
      <c r="AR39">
        <v>38</v>
      </c>
      <c r="AS39" s="40" t="s">
        <v>489</v>
      </c>
      <c r="AT39">
        <v>322</v>
      </c>
      <c r="BQ39" s="40" t="s">
        <v>327</v>
      </c>
      <c r="BR39">
        <v>38</v>
      </c>
      <c r="BS39" s="40" t="s">
        <v>489</v>
      </c>
      <c r="BT39">
        <v>322</v>
      </c>
      <c r="CO39" s="40" t="s">
        <v>327</v>
      </c>
      <c r="CP39">
        <v>38</v>
      </c>
      <c r="CQ39" s="40" t="s">
        <v>489</v>
      </c>
      <c r="CR39">
        <v>322</v>
      </c>
      <c r="DY39" s="40" t="s">
        <v>327</v>
      </c>
      <c r="DZ39">
        <v>38</v>
      </c>
      <c r="EA39" s="40" t="s">
        <v>489</v>
      </c>
      <c r="EB39">
        <v>322</v>
      </c>
    </row>
    <row r="40" spans="3:132">
      <c r="C40" s="40" t="s">
        <v>328</v>
      </c>
      <c r="D40">
        <v>39</v>
      </c>
      <c r="E40" s="40" t="s">
        <v>490</v>
      </c>
      <c r="F40">
        <v>323</v>
      </c>
      <c r="W40" s="40" t="s">
        <v>328</v>
      </c>
      <c r="X40">
        <v>39</v>
      </c>
      <c r="Y40" s="40" t="s">
        <v>490</v>
      </c>
      <c r="Z40">
        <v>323</v>
      </c>
      <c r="AQ40" s="40" t="s">
        <v>328</v>
      </c>
      <c r="AR40">
        <v>39</v>
      </c>
      <c r="AS40" s="40" t="s">
        <v>490</v>
      </c>
      <c r="AT40">
        <v>323</v>
      </c>
      <c r="BQ40" s="40" t="s">
        <v>328</v>
      </c>
      <c r="BR40">
        <v>39</v>
      </c>
      <c r="BS40" s="40" t="s">
        <v>490</v>
      </c>
      <c r="BT40">
        <v>323</v>
      </c>
      <c r="CO40" s="40" t="s">
        <v>328</v>
      </c>
      <c r="CP40">
        <v>39</v>
      </c>
      <c r="CQ40" s="40" t="s">
        <v>490</v>
      </c>
      <c r="CR40">
        <v>323</v>
      </c>
      <c r="DY40" s="40" t="s">
        <v>328</v>
      </c>
      <c r="DZ40">
        <v>39</v>
      </c>
      <c r="EA40" s="40" t="s">
        <v>490</v>
      </c>
      <c r="EB40">
        <v>323</v>
      </c>
    </row>
    <row r="41" spans="3:132">
      <c r="C41" s="40" t="s">
        <v>329</v>
      </c>
      <c r="D41">
        <v>40</v>
      </c>
      <c r="E41" s="40" t="s">
        <v>491</v>
      </c>
      <c r="F41">
        <v>324</v>
      </c>
      <c r="W41" s="40" t="s">
        <v>329</v>
      </c>
      <c r="X41">
        <v>40</v>
      </c>
      <c r="Y41" s="40" t="s">
        <v>491</v>
      </c>
      <c r="Z41">
        <v>324</v>
      </c>
      <c r="AQ41" s="40" t="s">
        <v>329</v>
      </c>
      <c r="AR41">
        <v>40</v>
      </c>
      <c r="AS41" s="40" t="s">
        <v>491</v>
      </c>
      <c r="AT41">
        <v>324</v>
      </c>
      <c r="BQ41" s="40" t="s">
        <v>329</v>
      </c>
      <c r="BR41">
        <v>40</v>
      </c>
      <c r="BS41" s="40" t="s">
        <v>491</v>
      </c>
      <c r="BT41">
        <v>324</v>
      </c>
      <c r="CO41" s="40" t="s">
        <v>329</v>
      </c>
      <c r="CP41">
        <v>40</v>
      </c>
      <c r="CQ41" s="40" t="s">
        <v>491</v>
      </c>
      <c r="CR41">
        <v>324</v>
      </c>
      <c r="DY41" s="40" t="s">
        <v>329</v>
      </c>
      <c r="DZ41">
        <v>40</v>
      </c>
      <c r="EA41" s="40" t="s">
        <v>491</v>
      </c>
      <c r="EB41">
        <v>324</v>
      </c>
    </row>
    <row r="42" spans="3:132">
      <c r="C42" s="40" t="s">
        <v>330</v>
      </c>
      <c r="D42">
        <v>41</v>
      </c>
      <c r="E42" s="40" t="s">
        <v>492</v>
      </c>
      <c r="F42">
        <v>325</v>
      </c>
      <c r="W42" s="40" t="s">
        <v>330</v>
      </c>
      <c r="X42">
        <v>41</v>
      </c>
      <c r="Y42" s="40" t="s">
        <v>492</v>
      </c>
      <c r="Z42">
        <v>325</v>
      </c>
      <c r="AQ42" s="40" t="s">
        <v>330</v>
      </c>
      <c r="AR42">
        <v>41</v>
      </c>
      <c r="AS42" s="40" t="s">
        <v>492</v>
      </c>
      <c r="AT42">
        <v>325</v>
      </c>
      <c r="BQ42" s="40" t="s">
        <v>330</v>
      </c>
      <c r="BR42">
        <v>41</v>
      </c>
      <c r="BS42" s="40" t="s">
        <v>492</v>
      </c>
      <c r="BT42">
        <v>325</v>
      </c>
      <c r="CO42" s="40" t="s">
        <v>330</v>
      </c>
      <c r="CP42">
        <v>41</v>
      </c>
      <c r="CQ42" s="40" t="s">
        <v>492</v>
      </c>
      <c r="CR42">
        <v>325</v>
      </c>
      <c r="DY42" s="40" t="s">
        <v>330</v>
      </c>
      <c r="DZ42">
        <v>41</v>
      </c>
      <c r="EA42" s="40" t="s">
        <v>492</v>
      </c>
      <c r="EB42">
        <v>325</v>
      </c>
    </row>
    <row r="43" spans="3:132">
      <c r="C43" s="40" t="s">
        <v>331</v>
      </c>
      <c r="D43">
        <v>42</v>
      </c>
      <c r="E43" s="40" t="s">
        <v>493</v>
      </c>
      <c r="F43">
        <v>326</v>
      </c>
      <c r="W43" s="40" t="s">
        <v>331</v>
      </c>
      <c r="X43">
        <v>42</v>
      </c>
      <c r="Y43" s="40" t="s">
        <v>493</v>
      </c>
      <c r="Z43">
        <v>326</v>
      </c>
      <c r="AQ43" s="40" t="s">
        <v>331</v>
      </c>
      <c r="AR43">
        <v>42</v>
      </c>
      <c r="AS43" s="40" t="s">
        <v>493</v>
      </c>
      <c r="AT43">
        <v>326</v>
      </c>
      <c r="BQ43" s="40" t="s">
        <v>331</v>
      </c>
      <c r="BR43">
        <v>42</v>
      </c>
      <c r="BS43" s="40" t="s">
        <v>493</v>
      </c>
      <c r="BT43">
        <v>326</v>
      </c>
      <c r="CO43" s="40" t="s">
        <v>331</v>
      </c>
      <c r="CP43">
        <v>42</v>
      </c>
      <c r="CQ43" s="40" t="s">
        <v>493</v>
      </c>
      <c r="CR43">
        <v>326</v>
      </c>
      <c r="DY43" s="40" t="s">
        <v>331</v>
      </c>
      <c r="DZ43">
        <v>42</v>
      </c>
      <c r="EA43" s="40" t="s">
        <v>493</v>
      </c>
      <c r="EB43">
        <v>326</v>
      </c>
    </row>
    <row r="44" spans="3:132">
      <c r="C44" s="40" t="s">
        <v>332</v>
      </c>
      <c r="D44">
        <v>43</v>
      </c>
      <c r="E44" s="40" t="s">
        <v>494</v>
      </c>
      <c r="F44">
        <v>327</v>
      </c>
      <c r="W44" s="40" t="s">
        <v>332</v>
      </c>
      <c r="X44">
        <v>43</v>
      </c>
      <c r="Y44" s="40" t="s">
        <v>494</v>
      </c>
      <c r="Z44">
        <v>327</v>
      </c>
      <c r="AQ44" s="40" t="s">
        <v>332</v>
      </c>
      <c r="AR44">
        <v>43</v>
      </c>
      <c r="AS44" s="40" t="s">
        <v>494</v>
      </c>
      <c r="AT44">
        <v>327</v>
      </c>
      <c r="BQ44" s="40" t="s">
        <v>332</v>
      </c>
      <c r="BR44">
        <v>43</v>
      </c>
      <c r="BS44" s="40" t="s">
        <v>494</v>
      </c>
      <c r="BT44">
        <v>327</v>
      </c>
      <c r="CO44" s="40" t="s">
        <v>332</v>
      </c>
      <c r="CP44">
        <v>43</v>
      </c>
      <c r="CQ44" s="40" t="s">
        <v>494</v>
      </c>
      <c r="CR44">
        <v>327</v>
      </c>
      <c r="DY44" s="40" t="s">
        <v>332</v>
      </c>
      <c r="DZ44">
        <v>43</v>
      </c>
      <c r="EA44" s="40" t="s">
        <v>494</v>
      </c>
      <c r="EB44">
        <v>327</v>
      </c>
    </row>
    <row r="45" spans="3:132">
      <c r="C45" s="40" t="s">
        <v>333</v>
      </c>
      <c r="D45">
        <v>44</v>
      </c>
      <c r="E45" s="40" t="s">
        <v>290</v>
      </c>
      <c r="F45">
        <v>328</v>
      </c>
      <c r="W45" s="40" t="s">
        <v>333</v>
      </c>
      <c r="X45">
        <v>44</v>
      </c>
      <c r="Y45" s="40" t="s">
        <v>290</v>
      </c>
      <c r="Z45">
        <v>328</v>
      </c>
      <c r="AQ45" s="40" t="s">
        <v>333</v>
      </c>
      <c r="AR45">
        <v>44</v>
      </c>
      <c r="AS45" s="40" t="s">
        <v>290</v>
      </c>
      <c r="AT45">
        <v>328</v>
      </c>
      <c r="BQ45" s="40" t="s">
        <v>333</v>
      </c>
      <c r="BR45">
        <v>44</v>
      </c>
      <c r="BS45" s="40" t="s">
        <v>290</v>
      </c>
      <c r="BT45">
        <v>328</v>
      </c>
      <c r="CO45" s="40" t="s">
        <v>333</v>
      </c>
      <c r="CP45">
        <v>44</v>
      </c>
      <c r="CQ45" s="40" t="s">
        <v>290</v>
      </c>
      <c r="CR45">
        <v>328</v>
      </c>
      <c r="DY45" s="40" t="s">
        <v>333</v>
      </c>
      <c r="DZ45">
        <v>44</v>
      </c>
      <c r="EA45" s="40" t="s">
        <v>290</v>
      </c>
      <c r="EB45">
        <v>328</v>
      </c>
    </row>
    <row r="46" spans="3:132">
      <c r="C46" s="40" t="s">
        <v>334</v>
      </c>
      <c r="D46">
        <v>45</v>
      </c>
      <c r="W46" s="40" t="s">
        <v>334</v>
      </c>
      <c r="X46">
        <v>45</v>
      </c>
      <c r="AQ46" s="40" t="s">
        <v>334</v>
      </c>
      <c r="AR46">
        <v>45</v>
      </c>
      <c r="BQ46" s="40" t="s">
        <v>334</v>
      </c>
      <c r="BR46">
        <v>45</v>
      </c>
      <c r="CO46" s="40" t="s">
        <v>334</v>
      </c>
      <c r="CP46">
        <v>45</v>
      </c>
      <c r="DY46" s="40" t="s">
        <v>334</v>
      </c>
      <c r="DZ46">
        <v>45</v>
      </c>
    </row>
    <row r="47" spans="3:132">
      <c r="C47" s="40" t="s">
        <v>335</v>
      </c>
      <c r="D47">
        <v>46</v>
      </c>
      <c r="W47" s="40" t="s">
        <v>335</v>
      </c>
      <c r="X47">
        <v>46</v>
      </c>
      <c r="AQ47" s="40" t="s">
        <v>335</v>
      </c>
      <c r="AR47">
        <v>46</v>
      </c>
      <c r="BQ47" s="40" t="s">
        <v>335</v>
      </c>
      <c r="BR47">
        <v>46</v>
      </c>
      <c r="CO47" s="40" t="s">
        <v>335</v>
      </c>
      <c r="CP47">
        <v>46</v>
      </c>
      <c r="DY47" s="40" t="s">
        <v>335</v>
      </c>
      <c r="DZ47">
        <v>46</v>
      </c>
    </row>
    <row r="48" spans="3:132">
      <c r="C48" s="40" t="s">
        <v>336</v>
      </c>
      <c r="D48">
        <v>47</v>
      </c>
      <c r="W48" s="40" t="s">
        <v>336</v>
      </c>
      <c r="X48">
        <v>47</v>
      </c>
      <c r="AQ48" s="40" t="s">
        <v>336</v>
      </c>
      <c r="AR48">
        <v>47</v>
      </c>
      <c r="BQ48" s="40" t="s">
        <v>336</v>
      </c>
      <c r="BR48">
        <v>47</v>
      </c>
      <c r="CO48" s="40" t="s">
        <v>336</v>
      </c>
      <c r="CP48">
        <v>47</v>
      </c>
      <c r="DY48" s="40" t="s">
        <v>336</v>
      </c>
      <c r="DZ48">
        <v>47</v>
      </c>
    </row>
    <row r="49" spans="3:130">
      <c r="C49" s="40" t="s">
        <v>337</v>
      </c>
      <c r="D49">
        <v>48</v>
      </c>
      <c r="W49" s="40" t="s">
        <v>337</v>
      </c>
      <c r="X49">
        <v>48</v>
      </c>
      <c r="AQ49" s="40" t="s">
        <v>337</v>
      </c>
      <c r="AR49">
        <v>48</v>
      </c>
      <c r="BQ49" s="40" t="s">
        <v>337</v>
      </c>
      <c r="BR49">
        <v>48</v>
      </c>
      <c r="CO49" s="40" t="s">
        <v>337</v>
      </c>
      <c r="CP49">
        <v>48</v>
      </c>
      <c r="DY49" s="40" t="s">
        <v>337</v>
      </c>
      <c r="DZ49">
        <v>48</v>
      </c>
    </row>
    <row r="50" spans="3:130">
      <c r="C50" s="40" t="s">
        <v>338</v>
      </c>
      <c r="D50">
        <v>49</v>
      </c>
      <c r="W50" s="40" t="s">
        <v>338</v>
      </c>
      <c r="X50">
        <v>49</v>
      </c>
      <c r="AQ50" s="40" t="s">
        <v>338</v>
      </c>
      <c r="AR50">
        <v>49</v>
      </c>
      <c r="BQ50" s="40" t="s">
        <v>338</v>
      </c>
      <c r="BR50">
        <v>49</v>
      </c>
      <c r="CO50" s="40" t="s">
        <v>338</v>
      </c>
      <c r="CP50">
        <v>49</v>
      </c>
      <c r="DY50" s="40" t="s">
        <v>338</v>
      </c>
      <c r="DZ50">
        <v>49</v>
      </c>
    </row>
    <row r="51" spans="3:130">
      <c r="C51" s="40" t="s">
        <v>339</v>
      </c>
      <c r="D51">
        <v>50</v>
      </c>
      <c r="W51" s="40" t="s">
        <v>339</v>
      </c>
      <c r="X51">
        <v>50</v>
      </c>
      <c r="AQ51" s="40" t="s">
        <v>339</v>
      </c>
      <c r="AR51">
        <v>50</v>
      </c>
      <c r="BQ51" s="40" t="s">
        <v>339</v>
      </c>
      <c r="BR51">
        <v>50</v>
      </c>
      <c r="CO51" s="40" t="s">
        <v>339</v>
      </c>
      <c r="CP51">
        <v>50</v>
      </c>
      <c r="DY51" s="40" t="s">
        <v>339</v>
      </c>
      <c r="DZ51">
        <v>50</v>
      </c>
    </row>
    <row r="52" spans="3:130">
      <c r="C52" s="40" t="s">
        <v>340</v>
      </c>
      <c r="D52">
        <v>51</v>
      </c>
      <c r="W52" s="40" t="s">
        <v>340</v>
      </c>
      <c r="X52">
        <v>51</v>
      </c>
      <c r="AQ52" s="40" t="s">
        <v>340</v>
      </c>
      <c r="AR52">
        <v>51</v>
      </c>
      <c r="BQ52" s="40" t="s">
        <v>340</v>
      </c>
      <c r="BR52">
        <v>51</v>
      </c>
      <c r="CO52" s="40" t="s">
        <v>340</v>
      </c>
      <c r="CP52">
        <v>51</v>
      </c>
      <c r="DY52" s="40" t="s">
        <v>340</v>
      </c>
      <c r="DZ52">
        <v>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R27"/>
  <sheetViews>
    <sheetView showGridLines="0" topLeftCell="A4" zoomScaleNormal="100" workbookViewId="0">
      <selection activeCell="F5" sqref="F5:Q5"/>
    </sheetView>
  </sheetViews>
  <sheetFormatPr defaultRowHeight="12.75"/>
  <cols>
    <col min="1" max="1" width="3.85546875" customWidth="1"/>
    <col min="2" max="2" width="2.140625" customWidth="1"/>
    <col min="3" max="3" width="3.5703125" customWidth="1"/>
    <col min="4" max="4" width="1.85546875" customWidth="1"/>
    <col min="5" max="5" width="8.85546875" customWidth="1"/>
    <col min="6" max="7" width="6.7109375" customWidth="1"/>
    <col min="8" max="9" width="5" customWidth="1"/>
    <col min="10" max="10" width="3" customWidth="1"/>
    <col min="11" max="11" width="3.5703125" customWidth="1"/>
    <col min="12" max="12" width="5.42578125" customWidth="1"/>
    <col min="13" max="13" width="6.28515625" customWidth="1"/>
    <col min="15" max="15" width="6.140625" customWidth="1"/>
    <col min="16" max="16" width="1.85546875" customWidth="1"/>
    <col min="17" max="17" width="8.42578125" customWidth="1"/>
    <col min="18" max="18" width="9.7109375" customWidth="1"/>
  </cols>
  <sheetData>
    <row r="1" spans="1:18" ht="32.25" customHeight="1">
      <c r="A1" s="1"/>
      <c r="B1" s="118" t="s">
        <v>514</v>
      </c>
      <c r="C1" s="118"/>
      <c r="D1" s="118"/>
      <c r="E1" s="16"/>
      <c r="F1" s="16"/>
      <c r="G1" s="119"/>
      <c r="H1" s="119"/>
      <c r="I1" s="119"/>
      <c r="J1" s="119"/>
      <c r="K1" s="119"/>
      <c r="L1" s="119"/>
      <c r="M1" s="119"/>
      <c r="N1" s="119"/>
      <c r="O1" s="119"/>
      <c r="P1" s="119"/>
      <c r="Q1" s="16"/>
    </row>
    <row r="2" spans="1:18" ht="8.25" customHeight="1" thickBot="1">
      <c r="A2" s="1"/>
      <c r="B2" s="1"/>
      <c r="C2" s="1"/>
      <c r="D2" s="1"/>
      <c r="E2" s="1"/>
      <c r="F2" s="1"/>
      <c r="G2" s="1"/>
      <c r="H2" s="1"/>
      <c r="I2" s="5" t="s">
        <v>64</v>
      </c>
      <c r="J2" s="1"/>
      <c r="K2" s="1"/>
      <c r="L2" s="1"/>
      <c r="M2" s="1"/>
      <c r="N2" s="1"/>
      <c r="O2" s="1"/>
      <c r="P2" s="1"/>
      <c r="Q2" s="1"/>
    </row>
    <row r="3" spans="1:18" ht="86.25" customHeight="1" thickTop="1" thickBot="1">
      <c r="A3" s="1"/>
      <c r="B3" s="700" t="s">
        <v>454</v>
      </c>
      <c r="C3" s="701"/>
      <c r="D3" s="701"/>
      <c r="E3" s="701"/>
      <c r="F3" s="701"/>
      <c r="G3" s="701"/>
      <c r="H3" s="701"/>
      <c r="I3" s="701"/>
      <c r="J3" s="701"/>
      <c r="K3" s="701"/>
      <c r="L3" s="701"/>
      <c r="M3" s="701"/>
      <c r="N3" s="701"/>
      <c r="O3" s="701"/>
      <c r="P3" s="701"/>
      <c r="Q3" s="701"/>
      <c r="R3" s="702"/>
    </row>
    <row r="4" spans="1:18" ht="17.25" thickTop="1">
      <c r="A4" s="1"/>
      <c r="B4" s="45"/>
      <c r="C4" s="45"/>
      <c r="D4" s="45"/>
      <c r="E4" s="45"/>
      <c r="F4" s="45"/>
      <c r="G4" s="45"/>
      <c r="H4" s="45"/>
      <c r="I4" s="45"/>
      <c r="J4" s="45"/>
      <c r="K4" s="45"/>
      <c r="L4" s="45"/>
      <c r="M4" s="45"/>
      <c r="N4" s="45"/>
      <c r="O4" s="45"/>
      <c r="P4" s="45"/>
      <c r="Q4" s="1"/>
    </row>
    <row r="5" spans="1:18" ht="16.5">
      <c r="A5" s="1"/>
      <c r="B5" s="703" t="s">
        <v>496</v>
      </c>
      <c r="C5" s="703"/>
      <c r="D5" s="703"/>
      <c r="E5" s="703"/>
      <c r="F5" s="704"/>
      <c r="G5" s="704"/>
      <c r="H5" s="704"/>
      <c r="I5" s="704"/>
      <c r="J5" s="704"/>
      <c r="K5" s="704"/>
      <c r="L5" s="704"/>
      <c r="M5" s="704"/>
      <c r="N5" s="704"/>
      <c r="O5" s="704"/>
      <c r="P5" s="704"/>
      <c r="Q5" s="704"/>
    </row>
    <row r="6" spans="1:18" ht="16.5">
      <c r="A6" s="1"/>
      <c r="B6" s="703" t="s">
        <v>498</v>
      </c>
      <c r="C6" s="703"/>
      <c r="D6" s="703"/>
      <c r="E6" s="703"/>
      <c r="F6" s="705"/>
      <c r="G6" s="705"/>
      <c r="H6" s="705"/>
      <c r="I6" s="705"/>
      <c r="J6" s="705"/>
      <c r="K6" s="705"/>
      <c r="L6" s="705"/>
      <c r="M6" s="705"/>
      <c r="N6" s="705"/>
      <c r="O6" s="705"/>
      <c r="P6" s="705"/>
      <c r="Q6" s="705"/>
    </row>
    <row r="7" spans="1:18" ht="16.5">
      <c r="A7" s="1"/>
      <c r="B7" s="703" t="s">
        <v>499</v>
      </c>
      <c r="C7" s="703"/>
      <c r="D7" s="703"/>
      <c r="E7" s="703"/>
      <c r="F7" s="706"/>
      <c r="G7" s="706"/>
      <c r="H7" s="706"/>
      <c r="I7" s="706"/>
      <c r="J7" s="706"/>
      <c r="K7" s="706"/>
      <c r="L7" s="49" t="s">
        <v>401</v>
      </c>
      <c r="M7" s="204"/>
      <c r="N7" s="49" t="s">
        <v>500</v>
      </c>
      <c r="O7" s="705"/>
      <c r="P7" s="705"/>
      <c r="Q7" s="705"/>
    </row>
    <row r="8" spans="1:18" ht="17.25" customHeight="1">
      <c r="A8" s="1"/>
      <c r="B8" s="703" t="s">
        <v>497</v>
      </c>
      <c r="C8" s="703"/>
      <c r="D8" s="703"/>
      <c r="E8" s="703"/>
      <c r="F8" s="708"/>
      <c r="G8" s="708"/>
      <c r="H8" s="708"/>
      <c r="I8" s="708"/>
      <c r="J8" s="708"/>
      <c r="K8" s="708"/>
      <c r="L8" s="708"/>
      <c r="M8" s="708"/>
      <c r="N8" s="3" t="s">
        <v>501</v>
      </c>
      <c r="O8" s="707"/>
      <c r="P8" s="707"/>
      <c r="Q8" s="707"/>
    </row>
    <row r="9" spans="1:18" ht="18" customHeight="1">
      <c r="A9" s="1"/>
      <c r="B9" s="49"/>
      <c r="C9" s="49"/>
      <c r="D9" s="49"/>
      <c r="E9" s="49"/>
      <c r="F9" s="46"/>
      <c r="G9" s="45"/>
      <c r="H9" s="45"/>
      <c r="I9" s="45"/>
      <c r="J9" s="45"/>
      <c r="K9" s="45"/>
      <c r="L9" s="49"/>
      <c r="M9" s="49"/>
      <c r="N9" s="3" t="s">
        <v>786</v>
      </c>
      <c r="O9" s="710"/>
      <c r="P9" s="710"/>
      <c r="Q9" s="710"/>
    </row>
    <row r="10" spans="1:18" ht="16.5">
      <c r="A10" s="1"/>
      <c r="B10" s="714" t="s">
        <v>513</v>
      </c>
      <c r="C10" s="714"/>
      <c r="D10" s="714"/>
      <c r="E10" s="714"/>
      <c r="F10" s="714"/>
      <c r="G10" s="714"/>
      <c r="H10" s="46"/>
      <c r="I10" s="709"/>
      <c r="J10" s="709"/>
      <c r="K10" s="709"/>
      <c r="L10" s="709"/>
      <c r="M10" s="709"/>
      <c r="N10" s="709"/>
      <c r="O10" s="709"/>
      <c r="P10" s="709"/>
      <c r="Q10" s="709"/>
    </row>
    <row r="11" spans="1:18" ht="18" customHeight="1">
      <c r="A11" s="1"/>
      <c r="B11" s="48"/>
      <c r="C11" s="48"/>
      <c r="D11" s="48"/>
      <c r="E11" s="703" t="s">
        <v>502</v>
      </c>
      <c r="F11" s="703"/>
      <c r="G11" s="703"/>
      <c r="H11" s="703"/>
      <c r="I11" s="703"/>
      <c r="J11" s="703"/>
      <c r="K11" s="703"/>
      <c r="L11" s="703"/>
      <c r="M11" s="703"/>
      <c r="N11" s="703"/>
      <c r="O11" s="703"/>
      <c r="P11" s="703"/>
      <c r="Q11" s="703"/>
      <c r="R11" s="703"/>
    </row>
    <row r="12" spans="1:18" ht="18" customHeight="1">
      <c r="A12" s="1"/>
      <c r="B12" s="47"/>
      <c r="C12" s="47"/>
      <c r="D12" s="47"/>
      <c r="E12" s="703" t="s">
        <v>503</v>
      </c>
      <c r="F12" s="703"/>
      <c r="G12" s="703"/>
      <c r="H12" s="703"/>
      <c r="I12" s="703"/>
      <c r="J12" s="703"/>
      <c r="K12" s="703"/>
      <c r="L12" s="703"/>
      <c r="M12" s="703"/>
      <c r="N12" s="703"/>
      <c r="O12" s="703"/>
      <c r="P12" s="703"/>
      <c r="Q12" s="703"/>
      <c r="R12" s="703"/>
    </row>
    <row r="13" spans="1:18" ht="18" customHeight="1">
      <c r="A13" s="1"/>
      <c r="B13" s="47"/>
      <c r="C13" s="47"/>
      <c r="D13" s="47"/>
      <c r="E13" s="703" t="s">
        <v>504</v>
      </c>
      <c r="F13" s="703"/>
      <c r="G13" s="703"/>
      <c r="H13" s="703"/>
      <c r="I13" s="703"/>
      <c r="J13" s="703"/>
      <c r="K13" s="703"/>
      <c r="L13" s="703"/>
      <c r="M13" s="703"/>
      <c r="N13" s="703"/>
      <c r="O13" s="703"/>
      <c r="P13" s="703"/>
      <c r="Q13" s="703"/>
      <c r="R13" s="703"/>
    </row>
    <row r="14" spans="1:18" ht="18.75" customHeight="1">
      <c r="A14" s="1"/>
      <c r="B14" s="47"/>
      <c r="C14" s="47"/>
      <c r="D14" s="47"/>
      <c r="E14" s="703" t="s">
        <v>505</v>
      </c>
      <c r="F14" s="703"/>
      <c r="G14" s="703"/>
      <c r="H14" s="703"/>
      <c r="I14" s="703"/>
      <c r="J14" s="703"/>
      <c r="K14" s="703"/>
      <c r="L14" s="703"/>
      <c r="M14" s="703"/>
      <c r="N14" s="703"/>
      <c r="O14" s="703"/>
      <c r="P14" s="703"/>
      <c r="Q14" s="703"/>
      <c r="R14" s="703"/>
    </row>
    <row r="15" spans="1:18" ht="21" customHeight="1">
      <c r="A15" s="1"/>
      <c r="B15" s="1"/>
      <c r="C15" s="1"/>
      <c r="D15" s="1"/>
      <c r="E15" s="703" t="s">
        <v>638</v>
      </c>
      <c r="F15" s="703"/>
      <c r="G15" s="703"/>
      <c r="H15" s="703"/>
      <c r="I15" s="703"/>
      <c r="J15" s="703"/>
      <c r="K15" s="703"/>
      <c r="L15" s="703"/>
      <c r="M15" s="703"/>
      <c r="N15" s="703"/>
      <c r="O15" s="703"/>
      <c r="P15" s="703"/>
      <c r="Q15" s="703"/>
      <c r="R15" s="703"/>
    </row>
    <row r="16" spans="1:18" ht="36.75" customHeight="1">
      <c r="A16" s="1"/>
      <c r="B16" s="1"/>
      <c r="C16" s="1"/>
      <c r="D16" s="1"/>
      <c r="E16" s="703" t="s">
        <v>507</v>
      </c>
      <c r="F16" s="703"/>
      <c r="G16" s="703"/>
      <c r="H16" s="703"/>
      <c r="I16" s="703"/>
      <c r="J16" s="703"/>
      <c r="K16" s="703"/>
      <c r="L16" s="703"/>
      <c r="M16" s="703"/>
      <c r="N16" s="703"/>
      <c r="O16" s="703"/>
      <c r="P16" s="703"/>
      <c r="Q16" s="703"/>
      <c r="R16" s="703"/>
    </row>
    <row r="17" spans="1:18" ht="9" customHeight="1">
      <c r="A17" s="1"/>
      <c r="B17" s="1"/>
      <c r="C17" s="1"/>
      <c r="D17" s="1"/>
      <c r="E17" s="182"/>
      <c r="F17" s="182"/>
      <c r="G17" s="182"/>
      <c r="H17" s="182"/>
      <c r="I17" s="182"/>
      <c r="J17" s="182"/>
      <c r="K17" s="182"/>
      <c r="L17" s="182"/>
      <c r="M17" s="182"/>
      <c r="N17" s="182"/>
      <c r="O17" s="182"/>
      <c r="P17" s="182"/>
      <c r="Q17" s="182"/>
      <c r="R17" s="182"/>
    </row>
    <row r="18" spans="1:18" ht="15.75" customHeight="1">
      <c r="A18" s="1"/>
      <c r="B18" s="1"/>
      <c r="C18" s="703" t="s">
        <v>609</v>
      </c>
      <c r="D18" s="703"/>
      <c r="E18" s="703"/>
      <c r="F18" s="703"/>
      <c r="G18" s="703"/>
      <c r="H18" s="703"/>
      <c r="I18" s="703"/>
      <c r="J18" s="703"/>
      <c r="K18" s="703"/>
      <c r="L18" s="703"/>
      <c r="M18" s="703"/>
      <c r="N18" s="703"/>
      <c r="O18" s="703"/>
      <c r="P18" s="703"/>
      <c r="Q18" s="703"/>
      <c r="R18" s="205"/>
    </row>
    <row r="19" spans="1:18" ht="12.75" customHeight="1">
      <c r="A19" s="1"/>
      <c r="B19" s="1"/>
      <c r="C19" s="1"/>
      <c r="D19" s="1"/>
      <c r="E19" s="1"/>
      <c r="F19" s="4"/>
      <c r="G19" s="1"/>
      <c r="H19" s="1"/>
      <c r="I19" s="1"/>
      <c r="J19" s="1"/>
      <c r="K19" s="1"/>
      <c r="L19" s="1"/>
      <c r="M19" s="1"/>
      <c r="N19" s="1"/>
      <c r="O19" s="1"/>
      <c r="P19" s="1"/>
      <c r="Q19" s="1"/>
    </row>
    <row r="20" spans="1:18" ht="17.25" thickBot="1">
      <c r="A20" s="1"/>
      <c r="B20" s="1" t="s">
        <v>92</v>
      </c>
      <c r="C20" s="1"/>
      <c r="D20" s="1"/>
      <c r="E20" s="1"/>
      <c r="F20" s="1"/>
      <c r="G20" s="1"/>
      <c r="H20" s="1"/>
      <c r="I20" s="1"/>
      <c r="J20" s="1"/>
      <c r="K20" s="1"/>
      <c r="L20" s="1"/>
      <c r="M20" s="1"/>
      <c r="N20" s="1"/>
      <c r="O20" s="1"/>
      <c r="P20" s="1"/>
      <c r="Q20" s="1"/>
    </row>
    <row r="21" spans="1:18" ht="111.75" customHeight="1" thickTop="1" thickBot="1">
      <c r="A21" s="1"/>
      <c r="B21" s="711"/>
      <c r="C21" s="712"/>
      <c r="D21" s="712"/>
      <c r="E21" s="712"/>
      <c r="F21" s="712"/>
      <c r="G21" s="712"/>
      <c r="H21" s="712"/>
      <c r="I21" s="712"/>
      <c r="J21" s="712"/>
      <c r="K21" s="712"/>
      <c r="L21" s="712"/>
      <c r="M21" s="712"/>
      <c r="N21" s="712"/>
      <c r="O21" s="712"/>
      <c r="P21" s="712"/>
      <c r="Q21" s="712"/>
      <c r="R21" s="713"/>
    </row>
    <row r="22" spans="1:18" ht="18" thickTop="1" thickBot="1">
      <c r="A22" s="1"/>
      <c r="B22" s="1" t="s">
        <v>83</v>
      </c>
      <c r="C22" s="1"/>
      <c r="D22" s="1"/>
      <c r="E22" s="1"/>
      <c r="F22" s="1"/>
      <c r="G22" s="1"/>
      <c r="H22" s="1"/>
      <c r="I22" s="1"/>
      <c r="J22" s="202"/>
      <c r="K22" s="1"/>
      <c r="L22" s="1"/>
      <c r="M22" s="1"/>
      <c r="N22" s="1"/>
      <c r="O22" s="1"/>
      <c r="P22" s="1"/>
      <c r="Q22" s="1"/>
    </row>
    <row r="23" spans="1:18" ht="70.5" customHeight="1" thickTop="1" thickBot="1">
      <c r="A23" s="1"/>
      <c r="B23" s="711"/>
      <c r="C23" s="712"/>
      <c r="D23" s="712"/>
      <c r="E23" s="712"/>
      <c r="F23" s="712"/>
      <c r="G23" s="712"/>
      <c r="H23" s="712"/>
      <c r="I23" s="712"/>
      <c r="J23" s="712"/>
      <c r="K23" s="712"/>
      <c r="L23" s="712"/>
      <c r="M23" s="712"/>
      <c r="N23" s="712"/>
      <c r="O23" s="712"/>
      <c r="P23" s="712"/>
      <c r="Q23" s="712"/>
      <c r="R23" s="713"/>
    </row>
    <row r="24" spans="1:18" ht="18" thickTop="1" thickBot="1">
      <c r="A24" s="1"/>
      <c r="B24" s="1" t="s">
        <v>84</v>
      </c>
      <c r="C24" s="1"/>
      <c r="D24" s="1"/>
      <c r="E24" s="1"/>
      <c r="F24" s="1"/>
      <c r="G24" s="1"/>
      <c r="H24" s="1"/>
      <c r="I24" s="1"/>
      <c r="J24" s="1"/>
      <c r="K24" s="1"/>
      <c r="L24" s="1"/>
      <c r="M24" s="1"/>
      <c r="N24" s="1"/>
      <c r="O24" s="1"/>
      <c r="P24" s="1"/>
      <c r="Q24" s="1"/>
    </row>
    <row r="25" spans="1:18" ht="65.25" customHeight="1" thickTop="1" thickBot="1">
      <c r="A25" s="1"/>
      <c r="B25" s="711"/>
      <c r="C25" s="712"/>
      <c r="D25" s="712"/>
      <c r="E25" s="712"/>
      <c r="F25" s="712"/>
      <c r="G25" s="712"/>
      <c r="H25" s="712"/>
      <c r="I25" s="712"/>
      <c r="J25" s="712"/>
      <c r="K25" s="712"/>
      <c r="L25" s="712"/>
      <c r="M25" s="712"/>
      <c r="N25" s="712"/>
      <c r="O25" s="712"/>
      <c r="P25" s="712"/>
      <c r="Q25" s="712"/>
      <c r="R25" s="713"/>
    </row>
    <row r="26" spans="1:18" ht="13.5" thickTop="1"/>
    <row r="27" spans="1:18">
      <c r="A27" s="203"/>
      <c r="B27" s="203"/>
      <c r="C27" s="203"/>
      <c r="D27" s="203"/>
    </row>
  </sheetData>
  <sheetProtection algorithmName="SHA-512" hashValue="kYjlL9YXeCsDTCmbw0QCfFiTB4J3kSMRNDuM/Hf62reyaB2YtivnKnmzvg1N65Gz1UissgY5oBTAPU+1feDRfw==" saltValue="wv9PZpVpGMRb9kdI+bM4ZQ==" spinCount="100000" sheet="1" selectLockedCells="1"/>
  <mergeCells count="24">
    <mergeCell ref="B25:R25"/>
    <mergeCell ref="B23:R23"/>
    <mergeCell ref="B21:R21"/>
    <mergeCell ref="B6:E6"/>
    <mergeCell ref="B8:E8"/>
    <mergeCell ref="B10:G10"/>
    <mergeCell ref="B7:E7"/>
    <mergeCell ref="E13:R13"/>
    <mergeCell ref="E12:R12"/>
    <mergeCell ref="E16:R16"/>
    <mergeCell ref="C18:Q18"/>
    <mergeCell ref="B3:R3"/>
    <mergeCell ref="E15:R15"/>
    <mergeCell ref="B5:E5"/>
    <mergeCell ref="F5:Q5"/>
    <mergeCell ref="F6:Q6"/>
    <mergeCell ref="F7:K7"/>
    <mergeCell ref="O7:Q7"/>
    <mergeCell ref="O8:Q8"/>
    <mergeCell ref="F8:M8"/>
    <mergeCell ref="I10:Q10"/>
    <mergeCell ref="E14:R14"/>
    <mergeCell ref="E11:R11"/>
    <mergeCell ref="O9:Q9"/>
  </mergeCells>
  <dataValidations count="1">
    <dataValidation type="list" errorStyle="warning" showInputMessage="1" showErrorMessage="1" errorTitle="SmartDox" error="The value you entered for the dropdown is not valid." sqref="M7">
      <formula1>SD_D_PL_State_Name</formula1>
    </dataValidation>
  </dataValidations>
  <printOptions horizontalCentered="1" verticalCentered="1"/>
  <pageMargins left="0.45" right="0.44" top="0" bottom="0.75" header="0" footer="0.5"/>
  <pageSetup orientation="portrait" r:id="rId1"/>
  <headerFooter scaleWithDoc="0" alignWithMargins="0">
    <oddFooter>&amp;R&amp;"Arial Narrow,Regular"&amp;11Page 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906" r:id="rId4" name="Check Box 82">
              <controlPr defaultSize="0" autoFill="0" autoLine="0" autoPict="0" altText="Placed in Service">
                <anchor moveWithCells="1">
                  <from>
                    <xdr:col>2</xdr:col>
                    <xdr:colOff>66675</xdr:colOff>
                    <xdr:row>11</xdr:row>
                    <xdr:rowOff>28575</xdr:rowOff>
                  </from>
                  <to>
                    <xdr:col>3</xdr:col>
                    <xdr:colOff>47625</xdr:colOff>
                    <xdr:row>11</xdr:row>
                    <xdr:rowOff>190500</xdr:rowOff>
                  </to>
                </anchor>
              </controlPr>
            </control>
          </mc:Choice>
        </mc:AlternateContent>
        <mc:AlternateContent xmlns:mc="http://schemas.openxmlformats.org/markup-compatibility/2006">
          <mc:Choice Requires="x14">
            <control shapeId="205908" r:id="rId5" name="Check Box 84">
              <controlPr defaultSize="0" autoFill="0" autoLine="0" autoPict="0" altText="Placed in Service">
                <anchor moveWithCells="1">
                  <from>
                    <xdr:col>2</xdr:col>
                    <xdr:colOff>66675</xdr:colOff>
                    <xdr:row>12</xdr:row>
                    <xdr:rowOff>28575</xdr:rowOff>
                  </from>
                  <to>
                    <xdr:col>3</xdr:col>
                    <xdr:colOff>76200</xdr:colOff>
                    <xdr:row>13</xdr:row>
                    <xdr:rowOff>28575</xdr:rowOff>
                  </to>
                </anchor>
              </controlPr>
            </control>
          </mc:Choice>
        </mc:AlternateContent>
        <mc:AlternateContent xmlns:mc="http://schemas.openxmlformats.org/markup-compatibility/2006">
          <mc:Choice Requires="x14">
            <control shapeId="205909" r:id="rId6" name="Check Box 85">
              <controlPr defaultSize="0" autoFill="0" autoLine="0" autoPict="0" altText="Placed in Service">
                <anchor moveWithCells="1">
                  <from>
                    <xdr:col>2</xdr:col>
                    <xdr:colOff>66675</xdr:colOff>
                    <xdr:row>12</xdr:row>
                    <xdr:rowOff>219075</xdr:rowOff>
                  </from>
                  <to>
                    <xdr:col>3</xdr:col>
                    <xdr:colOff>95250</xdr:colOff>
                    <xdr:row>14</xdr:row>
                    <xdr:rowOff>38100</xdr:rowOff>
                  </to>
                </anchor>
              </controlPr>
            </control>
          </mc:Choice>
        </mc:AlternateContent>
        <mc:AlternateContent xmlns:mc="http://schemas.openxmlformats.org/markup-compatibility/2006">
          <mc:Choice Requires="x14">
            <control shapeId="205918" r:id="rId7" name="SD_A_34">
              <controlPr defaultSize="0" autoFill="0" autoLine="0" autoPict="0">
                <anchor moveWithCells="1">
                  <from>
                    <xdr:col>2</xdr:col>
                    <xdr:colOff>66675</xdr:colOff>
                    <xdr:row>10</xdr:row>
                    <xdr:rowOff>19050</xdr:rowOff>
                  </from>
                  <to>
                    <xdr:col>3</xdr:col>
                    <xdr:colOff>114300</xdr:colOff>
                    <xdr:row>11</xdr:row>
                    <xdr:rowOff>0</xdr:rowOff>
                  </to>
                </anchor>
              </controlPr>
            </control>
          </mc:Choice>
        </mc:AlternateContent>
        <mc:AlternateContent xmlns:mc="http://schemas.openxmlformats.org/markup-compatibility/2006">
          <mc:Choice Requires="x14">
            <control shapeId="205937" r:id="rId8" name="SD_A_31">
              <controlPr defaultSize="0" autoFill="0" autoLine="0" autoPict="0">
                <anchor moveWithCells="1">
                  <from>
                    <xdr:col>2</xdr:col>
                    <xdr:colOff>66675</xdr:colOff>
                    <xdr:row>14</xdr:row>
                    <xdr:rowOff>47625</xdr:rowOff>
                  </from>
                  <to>
                    <xdr:col>3</xdr:col>
                    <xdr:colOff>66675</xdr:colOff>
                    <xdr:row>15</xdr:row>
                    <xdr:rowOff>0</xdr:rowOff>
                  </to>
                </anchor>
              </controlPr>
            </control>
          </mc:Choice>
        </mc:AlternateContent>
        <mc:AlternateContent xmlns:mc="http://schemas.openxmlformats.org/markup-compatibility/2006">
          <mc:Choice Requires="x14">
            <control shapeId="205939" r:id="rId9" name="SD_A_32">
              <controlPr defaultSize="0" autoFill="0" autoLine="0" autoPict="0">
                <anchor moveWithCells="1">
                  <from>
                    <xdr:col>2</xdr:col>
                    <xdr:colOff>76200</xdr:colOff>
                    <xdr:row>14</xdr:row>
                    <xdr:rowOff>247650</xdr:rowOff>
                  </from>
                  <to>
                    <xdr:col>4</xdr:col>
                    <xdr:colOff>66675</xdr:colOff>
                    <xdr:row>15</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P41"/>
  <sheetViews>
    <sheetView showGridLines="0" topLeftCell="A25" zoomScaleNormal="100" workbookViewId="0">
      <selection activeCell="D12" sqref="D12:L12"/>
    </sheetView>
  </sheetViews>
  <sheetFormatPr defaultColWidth="9.140625" defaultRowHeight="16.5"/>
  <cols>
    <col min="1" max="1" width="2.85546875" style="1" customWidth="1"/>
    <col min="2" max="2" width="5.28515625" style="1" customWidth="1"/>
    <col min="3" max="3" width="12" style="1" customWidth="1"/>
    <col min="4" max="4" width="12.85546875" style="1" customWidth="1"/>
    <col min="5" max="5" width="6.42578125" style="1" customWidth="1"/>
    <col min="6" max="6" width="8.140625" style="1" customWidth="1"/>
    <col min="7" max="7" width="4.140625" style="1" customWidth="1"/>
    <col min="8" max="8" width="1.85546875" style="1" customWidth="1"/>
    <col min="9" max="9" width="5.7109375" style="1" customWidth="1"/>
    <col min="10" max="10" width="6.28515625" style="1" customWidth="1"/>
    <col min="11" max="11" width="6.42578125" style="1" customWidth="1"/>
    <col min="12" max="12" width="17.85546875" style="1" customWidth="1"/>
    <col min="13" max="13" width="5.28515625" style="1" customWidth="1"/>
    <col min="14" max="14" width="11.5703125" style="39" customWidth="1"/>
    <col min="15" max="15" width="3.85546875" style="1" customWidth="1"/>
    <col min="16" max="16" width="5.7109375" style="1" customWidth="1"/>
    <col min="17" max="16384" width="9.140625" style="1"/>
  </cols>
  <sheetData>
    <row r="1" spans="2:15" ht="18" customHeight="1">
      <c r="B1" s="206" t="s">
        <v>45</v>
      </c>
    </row>
    <row r="2" spans="2:15" ht="16.5" customHeight="1">
      <c r="B2" s="16" t="s">
        <v>91</v>
      </c>
      <c r="C2" s="16"/>
      <c r="D2" s="16"/>
      <c r="E2" s="16"/>
      <c r="F2" s="16"/>
      <c r="G2" s="16" t="s">
        <v>210</v>
      </c>
      <c r="H2" s="1" t="s">
        <v>64</v>
      </c>
      <c r="I2" s="4"/>
      <c r="J2" s="1" t="s">
        <v>211</v>
      </c>
      <c r="K2" s="4" t="s">
        <v>64</v>
      </c>
    </row>
    <row r="3" spans="2:15" ht="21" customHeight="1">
      <c r="B3" s="1" t="s">
        <v>46</v>
      </c>
      <c r="E3" s="715"/>
      <c r="F3" s="715"/>
      <c r="G3" s="715"/>
      <c r="H3" s="129"/>
      <c r="M3" s="16"/>
      <c r="O3" s="16"/>
    </row>
    <row r="4" spans="2:15" ht="21.75" customHeight="1">
      <c r="B4" s="16" t="s">
        <v>197</v>
      </c>
      <c r="C4" s="16"/>
      <c r="D4" s="16"/>
      <c r="E4" s="683"/>
      <c r="F4" s="683"/>
      <c r="G4" s="683"/>
      <c r="H4" s="679"/>
      <c r="J4" s="1" t="s">
        <v>198</v>
      </c>
      <c r="M4" s="679"/>
      <c r="N4" s="679"/>
    </row>
    <row r="5" spans="2:15" ht="23.25" customHeight="1">
      <c r="B5" s="1" t="s">
        <v>535</v>
      </c>
      <c r="D5" s="84"/>
      <c r="E5" s="207"/>
      <c r="F5" s="208"/>
      <c r="G5" s="208"/>
      <c r="H5" s="208"/>
      <c r="I5" s="673" t="s">
        <v>110</v>
      </c>
      <c r="J5" s="673"/>
      <c r="K5" s="15"/>
      <c r="L5" s="39"/>
      <c r="M5" s="39"/>
      <c r="O5" s="16"/>
    </row>
    <row r="6" spans="2:15" ht="10.5" customHeight="1">
      <c r="N6" s="39" t="s">
        <v>64</v>
      </c>
      <c r="O6" s="39"/>
    </row>
    <row r="7" spans="2:15" ht="15.75" customHeight="1">
      <c r="B7" s="1" t="s">
        <v>47</v>
      </c>
      <c r="D7" s="672"/>
      <c r="E7" s="672"/>
      <c r="F7" s="672"/>
      <c r="G7" s="672"/>
      <c r="H7" s="672"/>
      <c r="I7" s="672"/>
      <c r="J7" s="672"/>
      <c r="K7" s="672"/>
      <c r="L7" s="672"/>
      <c r="M7" s="672"/>
      <c r="N7" s="672"/>
      <c r="O7" s="16"/>
    </row>
    <row r="8" spans="2:15" ht="18.75" customHeight="1">
      <c r="B8" s="16" t="s">
        <v>193</v>
      </c>
      <c r="C8" s="16"/>
      <c r="D8" s="670"/>
      <c r="E8" s="670"/>
      <c r="F8" s="670"/>
      <c r="G8" s="670"/>
      <c r="H8" s="670"/>
      <c r="I8" s="670"/>
      <c r="J8" s="670"/>
      <c r="K8" s="670"/>
      <c r="L8" s="670"/>
      <c r="M8" s="670"/>
      <c r="N8" s="670"/>
      <c r="O8" s="16"/>
    </row>
    <row r="9" spans="2:15" ht="19.5" customHeight="1">
      <c r="B9" s="16" t="s">
        <v>65</v>
      </c>
      <c r="C9" s="16"/>
      <c r="D9" s="672"/>
      <c r="E9" s="672"/>
      <c r="F9" s="672"/>
      <c r="G9" s="672"/>
      <c r="H9" s="672"/>
      <c r="I9" s="16"/>
      <c r="J9" s="39" t="s">
        <v>109</v>
      </c>
      <c r="K9" s="15"/>
      <c r="L9" s="3" t="s">
        <v>536</v>
      </c>
      <c r="M9" s="725"/>
      <c r="N9" s="725"/>
      <c r="O9" s="3"/>
    </row>
    <row r="10" spans="2:15" ht="21" customHeight="1">
      <c r="B10" s="16" t="s">
        <v>202</v>
      </c>
      <c r="C10" s="16"/>
      <c r="D10" s="726"/>
      <c r="E10" s="726"/>
      <c r="F10" s="726"/>
      <c r="G10" s="726"/>
      <c r="H10" s="726"/>
      <c r="I10" s="16"/>
      <c r="J10" s="39"/>
      <c r="K10" s="1" t="s">
        <v>402</v>
      </c>
      <c r="L10" s="672"/>
      <c r="M10" s="672"/>
      <c r="N10" s="672"/>
      <c r="O10" s="3"/>
    </row>
    <row r="11" spans="2:15" ht="12" customHeight="1">
      <c r="B11" s="16"/>
      <c r="C11" s="16"/>
      <c r="D11" s="16"/>
      <c r="E11" s="16"/>
      <c r="F11" s="16"/>
      <c r="G11" s="16"/>
      <c r="H11" s="16"/>
      <c r="I11" s="16"/>
      <c r="J11" s="39"/>
      <c r="L11" s="3"/>
      <c r="M11" s="39"/>
      <c r="O11" s="3"/>
    </row>
    <row r="12" spans="2:15" ht="17.25" customHeight="1">
      <c r="B12" s="16" t="s">
        <v>616</v>
      </c>
      <c r="C12" s="16"/>
      <c r="D12" s="716"/>
      <c r="E12" s="716"/>
      <c r="F12" s="716"/>
      <c r="G12" s="716"/>
      <c r="H12" s="716"/>
      <c r="I12" s="716"/>
      <c r="J12" s="716"/>
      <c r="K12" s="716"/>
      <c r="L12" s="716"/>
      <c r="M12" s="39"/>
      <c r="O12" s="3"/>
    </row>
    <row r="13" spans="2:15" ht="24" customHeight="1">
      <c r="B13" s="1" t="s">
        <v>216</v>
      </c>
      <c r="I13" s="4"/>
      <c r="J13" s="1" t="s">
        <v>210</v>
      </c>
      <c r="K13" s="4"/>
      <c r="L13" s="16" t="s">
        <v>211</v>
      </c>
      <c r="M13" s="209"/>
      <c r="N13" s="210"/>
      <c r="O13" s="209"/>
    </row>
    <row r="14" spans="2:15" ht="15" customHeight="1">
      <c r="I14" s="4"/>
      <c r="K14" s="4"/>
      <c r="L14" s="16"/>
      <c r="M14" s="209"/>
      <c r="N14" s="210"/>
      <c r="O14" s="209"/>
    </row>
    <row r="15" spans="2:15" ht="16.5" customHeight="1">
      <c r="B15" s="16"/>
      <c r="C15" s="16" t="s">
        <v>215</v>
      </c>
      <c r="D15" s="718"/>
      <c r="E15" s="719"/>
      <c r="F15" s="719"/>
      <c r="G15" s="719"/>
      <c r="H15" s="719"/>
      <c r="I15" s="719"/>
      <c r="J15" s="719"/>
      <c r="K15" s="719"/>
      <c r="L15" s="719"/>
      <c r="M15" s="719"/>
      <c r="N15" s="719"/>
      <c r="O15" s="720"/>
    </row>
    <row r="16" spans="2:15" ht="30.75" customHeight="1">
      <c r="B16" s="16"/>
      <c r="C16" s="16"/>
      <c r="D16" s="721"/>
      <c r="E16" s="722"/>
      <c r="F16" s="722"/>
      <c r="G16" s="722"/>
      <c r="H16" s="722"/>
      <c r="I16" s="722"/>
      <c r="J16" s="722"/>
      <c r="K16" s="722"/>
      <c r="L16" s="722"/>
      <c r="M16" s="722"/>
      <c r="N16" s="722"/>
      <c r="O16" s="723"/>
    </row>
    <row r="17" spans="2:16" ht="10.5" customHeight="1">
      <c r="B17" s="16"/>
      <c r="C17" s="16"/>
      <c r="D17" s="16"/>
      <c r="E17" s="16"/>
      <c r="F17" s="16"/>
      <c r="G17" s="16"/>
      <c r="H17" s="16"/>
      <c r="I17" s="16"/>
      <c r="J17" s="16"/>
      <c r="K17" s="16"/>
      <c r="L17" s="16"/>
      <c r="M17" s="16"/>
      <c r="O17" s="16"/>
    </row>
    <row r="18" spans="2:16" ht="12.75" customHeight="1">
      <c r="B18" s="16"/>
      <c r="C18" s="16"/>
      <c r="D18" s="16"/>
      <c r="E18" s="16"/>
      <c r="F18" s="16"/>
      <c r="G18" s="16" t="s">
        <v>529</v>
      </c>
      <c r="H18" s="16"/>
      <c r="I18" s="16"/>
      <c r="J18" s="16"/>
      <c r="K18" s="16"/>
      <c r="L18" s="16"/>
      <c r="M18" s="16"/>
      <c r="O18" s="16"/>
    </row>
    <row r="19" spans="2:16" ht="21" customHeight="1">
      <c r="B19" s="1" t="s">
        <v>48</v>
      </c>
      <c r="H19" s="1" t="s">
        <v>64</v>
      </c>
      <c r="I19" s="4"/>
      <c r="K19" s="4"/>
      <c r="M19" s="1" t="s">
        <v>64</v>
      </c>
    </row>
    <row r="20" spans="2:16" ht="21" customHeight="1">
      <c r="B20" s="1" t="s">
        <v>49</v>
      </c>
      <c r="H20" s="1" t="s">
        <v>64</v>
      </c>
      <c r="M20" s="1" t="s">
        <v>64</v>
      </c>
    </row>
    <row r="21" spans="2:16" ht="21" customHeight="1">
      <c r="B21" s="1" t="s">
        <v>50</v>
      </c>
      <c r="H21" s="1" t="s">
        <v>64</v>
      </c>
      <c r="M21" s="1" t="s">
        <v>64</v>
      </c>
    </row>
    <row r="22" spans="2:16" ht="21" customHeight="1">
      <c r="B22" s="1" t="s">
        <v>51</v>
      </c>
      <c r="H22" s="672" t="s">
        <v>64</v>
      </c>
      <c r="I22" s="672"/>
      <c r="J22" s="672"/>
      <c r="K22" s="672"/>
      <c r="L22" s="672"/>
      <c r="M22" s="16"/>
      <c r="O22" s="16"/>
    </row>
    <row r="23" spans="2:16" ht="15" customHeight="1"/>
    <row r="24" spans="2:16" ht="12" customHeight="1" thickBot="1">
      <c r="B24" s="187"/>
      <c r="C24" s="187"/>
      <c r="D24" s="187"/>
      <c r="E24" s="187"/>
      <c r="F24" s="187"/>
      <c r="G24" s="187"/>
      <c r="H24" s="187"/>
      <c r="I24" s="187"/>
      <c r="J24" s="187"/>
      <c r="K24" s="187"/>
      <c r="L24" s="187"/>
      <c r="M24" s="187"/>
      <c r="N24" s="211"/>
      <c r="O24" s="187"/>
      <c r="P24" s="187"/>
    </row>
    <row r="25" spans="2:16" ht="10.5" customHeight="1"/>
    <row r="26" spans="2:16" ht="18" customHeight="1">
      <c r="B26" s="212" t="s">
        <v>531</v>
      </c>
      <c r="C26" s="13"/>
      <c r="D26" s="13"/>
      <c r="E26" s="212"/>
      <c r="F26" s="13"/>
      <c r="G26" s="13"/>
      <c r="H26" s="13"/>
      <c r="I26" s="13"/>
      <c r="J26" s="13"/>
      <c r="K26" s="13"/>
      <c r="L26" s="724"/>
      <c r="M26" s="724"/>
      <c r="N26" s="213"/>
    </row>
    <row r="27" spans="2:16" ht="25.5" customHeight="1">
      <c r="B27" s="680" t="s">
        <v>618</v>
      </c>
      <c r="C27" s="680"/>
      <c r="D27" s="680"/>
      <c r="E27" s="680"/>
      <c r="F27" s="680"/>
      <c r="G27" s="680"/>
      <c r="H27" s="680"/>
      <c r="I27" s="680"/>
      <c r="J27" s="680"/>
      <c r="K27" s="680"/>
      <c r="L27" s="680"/>
      <c r="M27" s="680"/>
      <c r="N27" s="39" t="s">
        <v>210</v>
      </c>
      <c r="O27" s="4"/>
      <c r="P27" s="1" t="s">
        <v>211</v>
      </c>
    </row>
    <row r="28" spans="2:16" ht="21.75" customHeight="1">
      <c r="B28" s="16" t="s">
        <v>392</v>
      </c>
      <c r="C28" s="16"/>
      <c r="D28" s="16"/>
      <c r="E28"/>
      <c r="F28" s="39"/>
      <c r="G28" s="39"/>
      <c r="H28" s="16"/>
      <c r="I28" s="39"/>
      <c r="J28" s="16"/>
      <c r="K28" s="39"/>
      <c r="L28" s="39"/>
      <c r="M28" s="4"/>
      <c r="N28" s="39" t="s">
        <v>210</v>
      </c>
      <c r="O28" s="4"/>
      <c r="P28" s="1" t="s">
        <v>211</v>
      </c>
    </row>
    <row r="29" spans="2:16" ht="20.25" customHeight="1">
      <c r="B29" s="214" t="s">
        <v>393</v>
      </c>
      <c r="C29" s="214"/>
      <c r="D29" s="214"/>
      <c r="E29" s="214"/>
      <c r="F29" s="215"/>
      <c r="G29" s="215"/>
      <c r="H29" s="215"/>
      <c r="I29" s="215"/>
      <c r="J29" s="215"/>
      <c r="K29" s="215"/>
      <c r="L29" s="215"/>
      <c r="M29" s="215"/>
    </row>
    <row r="30" spans="2:16" ht="20.25" customHeight="1">
      <c r="B30" s="728"/>
      <c r="C30" s="729"/>
      <c r="D30" s="729"/>
      <c r="E30" s="729"/>
      <c r="F30" s="729"/>
      <c r="G30" s="729"/>
      <c r="H30" s="729"/>
      <c r="I30" s="729"/>
      <c r="J30" s="729"/>
      <c r="K30" s="729"/>
      <c r="L30" s="729"/>
      <c r="M30" s="729"/>
      <c r="N30" s="729"/>
      <c r="O30" s="730"/>
    </row>
    <row r="31" spans="2:16" ht="50.25" customHeight="1">
      <c r="B31" s="731"/>
      <c r="C31" s="732"/>
      <c r="D31" s="732"/>
      <c r="E31" s="732"/>
      <c r="F31" s="732"/>
      <c r="G31" s="732"/>
      <c r="H31" s="732"/>
      <c r="I31" s="732"/>
      <c r="J31" s="732"/>
      <c r="K31" s="732"/>
      <c r="L31" s="732"/>
      <c r="M31" s="732"/>
      <c r="N31" s="732"/>
      <c r="O31" s="733"/>
    </row>
    <row r="32" spans="2:16" ht="11.25" customHeight="1">
      <c r="B32" s="216"/>
      <c r="C32" s="216"/>
      <c r="D32" s="216"/>
      <c r="E32" s="216"/>
      <c r="F32" s="216"/>
      <c r="G32" s="216"/>
      <c r="H32" s="216"/>
      <c r="I32" s="216"/>
      <c r="J32" s="216"/>
      <c r="K32" s="216"/>
      <c r="L32" s="216"/>
      <c r="M32" s="215"/>
    </row>
    <row r="33" spans="2:16" ht="21" customHeight="1">
      <c r="B33" s="215" t="s">
        <v>394</v>
      </c>
      <c r="C33" s="215"/>
      <c r="D33" s="215"/>
      <c r="E33" s="215"/>
      <c r="F33" s="215"/>
      <c r="G33" s="215"/>
      <c r="H33" s="215"/>
      <c r="I33" s="215"/>
      <c r="J33" s="215"/>
      <c r="K33" s="215"/>
      <c r="L33" s="214"/>
      <c r="M33" s="4"/>
      <c r="N33" s="39" t="s">
        <v>210</v>
      </c>
      <c r="O33" s="4"/>
      <c r="P33" s="1" t="s">
        <v>211</v>
      </c>
    </row>
    <row r="34" spans="2:16" ht="21.75" customHeight="1">
      <c r="B34" s="215" t="s">
        <v>395</v>
      </c>
      <c r="C34" s="215"/>
      <c r="D34" s="215"/>
      <c r="E34" s="215"/>
      <c r="F34" s="215"/>
      <c r="G34" s="214"/>
      <c r="H34" s="214"/>
      <c r="I34" s="214"/>
      <c r="J34" s="214"/>
      <c r="K34" s="214"/>
      <c r="L34" s="214"/>
      <c r="M34" s="198"/>
      <c r="N34" s="39" t="s">
        <v>210</v>
      </c>
      <c r="O34" s="4"/>
      <c r="P34" s="1" t="s">
        <v>211</v>
      </c>
    </row>
    <row r="35" spans="2:16" ht="23.25" customHeight="1">
      <c r="B35" s="215" t="s">
        <v>396</v>
      </c>
      <c r="C35" s="217"/>
      <c r="D35" s="217"/>
      <c r="E35" s="217"/>
      <c r="F35" s="218"/>
      <c r="G35" s="727"/>
      <c r="H35" s="727"/>
      <c r="I35" s="727"/>
      <c r="J35" s="214"/>
      <c r="K35" s="214"/>
      <c r="L35" s="214"/>
      <c r="M35" s="214"/>
    </row>
    <row r="36" spans="2:16" ht="27" customHeight="1">
      <c r="B36" s="193" t="s">
        <v>530</v>
      </c>
      <c r="C36" s="214"/>
      <c r="D36" s="214"/>
      <c r="E36" s="214"/>
      <c r="F36" s="214"/>
      <c r="G36" s="214"/>
      <c r="H36" s="214"/>
      <c r="I36" s="214"/>
      <c r="J36" s="214"/>
      <c r="K36" s="214"/>
      <c r="L36" s="214"/>
      <c r="M36" s="214"/>
    </row>
    <row r="37" spans="2:16" ht="32.25" customHeight="1">
      <c r="B37" s="692" t="s">
        <v>534</v>
      </c>
      <c r="C37" s="692"/>
      <c r="D37" s="692"/>
      <c r="E37" s="692"/>
      <c r="F37" s="692"/>
      <c r="G37" s="692"/>
      <c r="H37" s="692"/>
      <c r="I37" s="692"/>
      <c r="J37" s="692"/>
      <c r="K37" s="692"/>
      <c r="L37" s="181"/>
      <c r="M37" s="4"/>
      <c r="N37" s="39" t="s">
        <v>210</v>
      </c>
      <c r="O37" s="4"/>
      <c r="P37" s="1" t="s">
        <v>211</v>
      </c>
    </row>
    <row r="38" spans="2:16" ht="21" customHeight="1">
      <c r="B38" s="703" t="s">
        <v>397</v>
      </c>
      <c r="C38" s="703"/>
      <c r="D38" s="703"/>
      <c r="E38" s="703"/>
      <c r="F38" s="46"/>
      <c r="G38" s="46"/>
      <c r="H38" s="46"/>
      <c r="I38" s="46"/>
      <c r="J38" s="46"/>
      <c r="K38" s="46"/>
      <c r="L38" s="46"/>
      <c r="M38" s="4"/>
      <c r="N38" s="39" t="s">
        <v>210</v>
      </c>
      <c r="O38" s="4"/>
      <c r="P38" s="1" t="s">
        <v>211</v>
      </c>
    </row>
    <row r="39" spans="2:16" ht="6" customHeight="1">
      <c r="B39" s="181"/>
      <c r="C39" s="181"/>
      <c r="D39" s="181"/>
      <c r="E39" s="181"/>
      <c r="F39" s="181"/>
      <c r="G39" s="181"/>
      <c r="H39" s="181"/>
      <c r="I39" s="181"/>
      <c r="J39" s="181"/>
      <c r="K39" s="181"/>
      <c r="L39" s="181"/>
      <c r="M39" s="181"/>
      <c r="N39" s="85"/>
    </row>
    <row r="40" spans="2:16" ht="31.5" customHeight="1">
      <c r="B40" s="717" t="s">
        <v>532</v>
      </c>
      <c r="C40" s="717"/>
      <c r="D40" s="717"/>
      <c r="E40" s="717"/>
      <c r="F40" s="717"/>
      <c r="G40" s="717"/>
      <c r="H40" s="717"/>
      <c r="I40" s="717"/>
      <c r="J40" s="717"/>
      <c r="K40" s="717"/>
      <c r="L40" s="717"/>
      <c r="M40" s="717"/>
      <c r="N40" s="717"/>
    </row>
    <row r="41" spans="2:16" ht="22.5" customHeight="1">
      <c r="E41" s="5"/>
      <c r="F41" s="5"/>
    </row>
  </sheetData>
  <sheetProtection algorithmName="SHA-512" hashValue="NVNjxpShTvyg7sLfu2VC/qv6pqF1o/GcPpS6P9DtlDTRFFV827d2ip3AX0TlkB8TVt6sOy8nCpXy+qgHPUNYNA==" saltValue="aitV076gSxlBDGe6YctRHg==" spinCount="100000" sheet="1" selectLockedCells="1"/>
  <mergeCells count="20">
    <mergeCell ref="B40:N40"/>
    <mergeCell ref="B37:K37"/>
    <mergeCell ref="I5:J5"/>
    <mergeCell ref="D15:O16"/>
    <mergeCell ref="L26:M26"/>
    <mergeCell ref="D7:N7"/>
    <mergeCell ref="D8:N8"/>
    <mergeCell ref="D9:H9"/>
    <mergeCell ref="M9:N9"/>
    <mergeCell ref="D10:H10"/>
    <mergeCell ref="H22:L22"/>
    <mergeCell ref="L10:N10"/>
    <mergeCell ref="G35:I35"/>
    <mergeCell ref="B27:M27"/>
    <mergeCell ref="B30:O31"/>
    <mergeCell ref="E3:G3"/>
    <mergeCell ref="M4:N4"/>
    <mergeCell ref="D12:L12"/>
    <mergeCell ref="E4:H4"/>
    <mergeCell ref="B38:E38"/>
  </mergeCells>
  <phoneticPr fontId="0" type="noConversion"/>
  <dataValidations count="1">
    <dataValidation type="list" errorStyle="warning" showInputMessage="1" showErrorMessage="1" errorTitle="SmartDox" error="The value you entered for the dropdown is not valid." sqref="E3">
      <formula1>SD_D_PL_SiteControlType_Name</formula1>
    </dataValidation>
  </dataValidations>
  <printOptions horizontalCentered="1" verticalCentered="1"/>
  <pageMargins left="0.45" right="0.44" top="0.25" bottom="0.75" header="0" footer="0.5"/>
  <pageSetup scale="85" orientation="portrait" verticalDpi="4294967292" r:id="rId1"/>
  <headerFooter alignWithMargins="0">
    <oddFooter>&amp;R&amp;"Arial Narrow,Regular"&amp;11Page 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4782" r:id="rId4" name="Check Box 30">
              <controlPr defaultSize="0" autoFill="0" autoLine="0" autoPict="0" altText="Placed in Service">
                <anchor moveWithCells="1">
                  <from>
                    <xdr:col>8</xdr:col>
                    <xdr:colOff>9525</xdr:colOff>
                    <xdr:row>19</xdr:row>
                    <xdr:rowOff>28575</xdr:rowOff>
                  </from>
                  <to>
                    <xdr:col>8</xdr:col>
                    <xdr:colOff>285750</xdr:colOff>
                    <xdr:row>20</xdr:row>
                    <xdr:rowOff>0</xdr:rowOff>
                  </to>
                </anchor>
              </controlPr>
            </control>
          </mc:Choice>
        </mc:AlternateContent>
        <mc:AlternateContent xmlns:mc="http://schemas.openxmlformats.org/markup-compatibility/2006">
          <mc:Choice Requires="x14">
            <control shapeId="74783" r:id="rId5" name="Check Box 31">
              <controlPr defaultSize="0" autoFill="0" autoLine="0" autoPict="0" altText="Placed in Service">
                <anchor moveWithCells="1">
                  <from>
                    <xdr:col>8</xdr:col>
                    <xdr:colOff>9525</xdr:colOff>
                    <xdr:row>20</xdr:row>
                    <xdr:rowOff>28575</xdr:rowOff>
                  </from>
                  <to>
                    <xdr:col>8</xdr:col>
                    <xdr:colOff>285750</xdr:colOff>
                    <xdr:row>21</xdr:row>
                    <xdr:rowOff>0</xdr:rowOff>
                  </to>
                </anchor>
              </controlPr>
            </control>
          </mc:Choice>
        </mc:AlternateContent>
        <mc:AlternateContent xmlns:mc="http://schemas.openxmlformats.org/markup-compatibility/2006">
          <mc:Choice Requires="x14">
            <control shapeId="74786" r:id="rId6" name="Check Box 34">
              <controlPr defaultSize="0" autoFill="0" autoLine="0" autoPict="0" altText="Placed in Service">
                <anchor moveWithCells="1">
                  <from>
                    <xdr:col>13</xdr:col>
                    <xdr:colOff>57150</xdr:colOff>
                    <xdr:row>26</xdr:row>
                    <xdr:rowOff>123825</xdr:rowOff>
                  </from>
                  <to>
                    <xdr:col>13</xdr:col>
                    <xdr:colOff>285750</xdr:colOff>
                    <xdr:row>27</xdr:row>
                    <xdr:rowOff>28575</xdr:rowOff>
                  </to>
                </anchor>
              </controlPr>
            </control>
          </mc:Choice>
        </mc:AlternateContent>
        <mc:AlternateContent xmlns:mc="http://schemas.openxmlformats.org/markup-compatibility/2006">
          <mc:Choice Requires="x14">
            <control shapeId="74789" r:id="rId7" name="Check Box 37">
              <controlPr defaultSize="0" autoFill="0" autoLine="0" autoPict="0" altText="Placed in Service">
                <anchor moveWithCells="1">
                  <from>
                    <xdr:col>13</xdr:col>
                    <xdr:colOff>57150</xdr:colOff>
                    <xdr:row>32</xdr:row>
                    <xdr:rowOff>47625</xdr:rowOff>
                  </from>
                  <to>
                    <xdr:col>13</xdr:col>
                    <xdr:colOff>285750</xdr:colOff>
                    <xdr:row>33</xdr:row>
                    <xdr:rowOff>9525</xdr:rowOff>
                  </to>
                </anchor>
              </controlPr>
            </control>
          </mc:Choice>
        </mc:AlternateContent>
        <mc:AlternateContent xmlns:mc="http://schemas.openxmlformats.org/markup-compatibility/2006">
          <mc:Choice Requires="x14">
            <control shapeId="74791" r:id="rId8" name="Check Box 39">
              <controlPr defaultSize="0" autoFill="0" autoLine="0" autoPict="0" altText="Placed in Service">
                <anchor moveWithCells="1">
                  <from>
                    <xdr:col>13</xdr:col>
                    <xdr:colOff>57150</xdr:colOff>
                    <xdr:row>36</xdr:row>
                    <xdr:rowOff>200025</xdr:rowOff>
                  </from>
                  <to>
                    <xdr:col>13</xdr:col>
                    <xdr:colOff>285750</xdr:colOff>
                    <xdr:row>37</xdr:row>
                    <xdr:rowOff>19050</xdr:rowOff>
                  </to>
                </anchor>
              </controlPr>
            </control>
          </mc:Choice>
        </mc:AlternateContent>
        <mc:AlternateContent xmlns:mc="http://schemas.openxmlformats.org/markup-compatibility/2006">
          <mc:Choice Requires="x14">
            <control shapeId="74792" r:id="rId9" name="Check Box 40">
              <controlPr defaultSize="0" autoFill="0" autoLine="0" autoPict="0" altText="Placed in Service">
                <anchor moveWithCells="1">
                  <from>
                    <xdr:col>13</xdr:col>
                    <xdr:colOff>57150</xdr:colOff>
                    <xdr:row>37</xdr:row>
                    <xdr:rowOff>38100</xdr:rowOff>
                  </from>
                  <to>
                    <xdr:col>13</xdr:col>
                    <xdr:colOff>285750</xdr:colOff>
                    <xdr:row>38</xdr:row>
                    <xdr:rowOff>0</xdr:rowOff>
                  </to>
                </anchor>
              </controlPr>
            </control>
          </mc:Choice>
        </mc:AlternateContent>
        <mc:AlternateContent xmlns:mc="http://schemas.openxmlformats.org/markup-compatibility/2006">
          <mc:Choice Requires="x14">
            <control shapeId="74793" r:id="rId10" name="Check Box 41">
              <controlPr defaultSize="0" autoFill="0" autoLine="0" autoPict="0" altText="Placed in Service">
                <anchor moveWithCells="1">
                  <from>
                    <xdr:col>13</xdr:col>
                    <xdr:colOff>57150</xdr:colOff>
                    <xdr:row>27</xdr:row>
                    <xdr:rowOff>38100</xdr:rowOff>
                  </from>
                  <to>
                    <xdr:col>13</xdr:col>
                    <xdr:colOff>285750</xdr:colOff>
                    <xdr:row>27</xdr:row>
                    <xdr:rowOff>266700</xdr:rowOff>
                  </to>
                </anchor>
              </controlPr>
            </control>
          </mc:Choice>
        </mc:AlternateContent>
        <mc:AlternateContent xmlns:mc="http://schemas.openxmlformats.org/markup-compatibility/2006">
          <mc:Choice Requires="x14">
            <control shapeId="74797" r:id="rId11" name="Check Box 45">
              <controlPr defaultSize="0" autoFill="0" autoLine="0" autoPict="0" altText="Placed in Service">
                <anchor moveWithCells="1">
                  <from>
                    <xdr:col>13</xdr:col>
                    <xdr:colOff>57150</xdr:colOff>
                    <xdr:row>33</xdr:row>
                    <xdr:rowOff>47625</xdr:rowOff>
                  </from>
                  <to>
                    <xdr:col>13</xdr:col>
                    <xdr:colOff>285750</xdr:colOff>
                    <xdr:row>34</xdr:row>
                    <xdr:rowOff>0</xdr:rowOff>
                  </to>
                </anchor>
              </controlPr>
            </control>
          </mc:Choice>
        </mc:AlternateContent>
        <mc:AlternateContent xmlns:mc="http://schemas.openxmlformats.org/markup-compatibility/2006">
          <mc:Choice Requires="x14">
            <control shapeId="74798" r:id="rId12" name="Check Box 46">
              <controlPr defaultSize="0" autoFill="0" autoLine="0" autoPict="0" altText="Placed in Service">
                <anchor moveWithCells="1">
                  <from>
                    <xdr:col>5</xdr:col>
                    <xdr:colOff>352425</xdr:colOff>
                    <xdr:row>0</xdr:row>
                    <xdr:rowOff>114300</xdr:rowOff>
                  </from>
                  <to>
                    <xdr:col>6</xdr:col>
                    <xdr:colOff>152400</xdr:colOff>
                    <xdr:row>2</xdr:row>
                    <xdr:rowOff>95250</xdr:rowOff>
                  </to>
                </anchor>
              </controlPr>
            </control>
          </mc:Choice>
        </mc:AlternateContent>
        <mc:AlternateContent xmlns:mc="http://schemas.openxmlformats.org/markup-compatibility/2006">
          <mc:Choice Requires="x14">
            <control shapeId="74799" r:id="rId13" name="Check Box 47">
              <controlPr defaultSize="0" autoFill="0" autoLine="0" autoPict="0" altText="Placed in Service">
                <anchor moveWithCells="1">
                  <from>
                    <xdr:col>8</xdr:col>
                    <xdr:colOff>190500</xdr:colOff>
                    <xdr:row>0</xdr:row>
                    <xdr:rowOff>190500</xdr:rowOff>
                  </from>
                  <to>
                    <xdr:col>9</xdr:col>
                    <xdr:colOff>85725</xdr:colOff>
                    <xdr:row>2</xdr:row>
                    <xdr:rowOff>19050</xdr:rowOff>
                  </to>
                </anchor>
              </controlPr>
            </control>
          </mc:Choice>
        </mc:AlternateContent>
        <mc:AlternateContent xmlns:mc="http://schemas.openxmlformats.org/markup-compatibility/2006">
          <mc:Choice Requires="x14">
            <control shapeId="74800" r:id="rId14" name="Check Box 48">
              <controlPr defaultSize="0" autoFill="0" autoLine="0" autoPict="0" altText="Placed in Service">
                <anchor moveWithCells="1">
                  <from>
                    <xdr:col>10</xdr:col>
                    <xdr:colOff>180975</xdr:colOff>
                    <xdr:row>12</xdr:row>
                    <xdr:rowOff>9525</xdr:rowOff>
                  </from>
                  <to>
                    <xdr:col>10</xdr:col>
                    <xdr:colOff>390525</xdr:colOff>
                    <xdr:row>13</xdr:row>
                    <xdr:rowOff>95250</xdr:rowOff>
                  </to>
                </anchor>
              </controlPr>
            </control>
          </mc:Choice>
        </mc:AlternateContent>
        <mc:AlternateContent xmlns:mc="http://schemas.openxmlformats.org/markup-compatibility/2006">
          <mc:Choice Requires="x14">
            <control shapeId="74812" r:id="rId15" name="Check Box 60">
              <controlPr defaultSize="0" autoFill="0" autoLine="0" autoPict="0" altText="Placed in Service">
                <anchor moveWithCells="1">
                  <from>
                    <xdr:col>14</xdr:col>
                    <xdr:colOff>76200</xdr:colOff>
                    <xdr:row>26</xdr:row>
                    <xdr:rowOff>123825</xdr:rowOff>
                  </from>
                  <to>
                    <xdr:col>15</xdr:col>
                    <xdr:colOff>47625</xdr:colOff>
                    <xdr:row>27</xdr:row>
                    <xdr:rowOff>28575</xdr:rowOff>
                  </to>
                </anchor>
              </controlPr>
            </control>
          </mc:Choice>
        </mc:AlternateContent>
        <mc:AlternateContent xmlns:mc="http://schemas.openxmlformats.org/markup-compatibility/2006">
          <mc:Choice Requires="x14">
            <control shapeId="74813" r:id="rId16" name="Check Box 61">
              <controlPr defaultSize="0" autoFill="0" autoLine="0" autoPict="0" altText="Placed in Service">
                <anchor moveWithCells="1">
                  <from>
                    <xdr:col>14</xdr:col>
                    <xdr:colOff>76200</xdr:colOff>
                    <xdr:row>27</xdr:row>
                    <xdr:rowOff>38100</xdr:rowOff>
                  </from>
                  <to>
                    <xdr:col>15</xdr:col>
                    <xdr:colOff>47625</xdr:colOff>
                    <xdr:row>27</xdr:row>
                    <xdr:rowOff>266700</xdr:rowOff>
                  </to>
                </anchor>
              </controlPr>
            </control>
          </mc:Choice>
        </mc:AlternateContent>
        <mc:AlternateContent xmlns:mc="http://schemas.openxmlformats.org/markup-compatibility/2006">
          <mc:Choice Requires="x14">
            <control shapeId="74814" r:id="rId17" name="Check Box 62">
              <controlPr defaultSize="0" autoFill="0" autoLine="0" autoPict="0" altText="Placed in Service">
                <anchor moveWithCells="1">
                  <from>
                    <xdr:col>14</xdr:col>
                    <xdr:colOff>76200</xdr:colOff>
                    <xdr:row>32</xdr:row>
                    <xdr:rowOff>47625</xdr:rowOff>
                  </from>
                  <to>
                    <xdr:col>15</xdr:col>
                    <xdr:colOff>47625</xdr:colOff>
                    <xdr:row>33</xdr:row>
                    <xdr:rowOff>9525</xdr:rowOff>
                  </to>
                </anchor>
              </controlPr>
            </control>
          </mc:Choice>
        </mc:AlternateContent>
        <mc:AlternateContent xmlns:mc="http://schemas.openxmlformats.org/markup-compatibility/2006">
          <mc:Choice Requires="x14">
            <control shapeId="74815" r:id="rId18" name="Check Box 63">
              <controlPr defaultSize="0" autoFill="0" autoLine="0" autoPict="0" altText="Placed in Service">
                <anchor moveWithCells="1">
                  <from>
                    <xdr:col>14</xdr:col>
                    <xdr:colOff>76200</xdr:colOff>
                    <xdr:row>33</xdr:row>
                    <xdr:rowOff>47625</xdr:rowOff>
                  </from>
                  <to>
                    <xdr:col>15</xdr:col>
                    <xdr:colOff>47625</xdr:colOff>
                    <xdr:row>34</xdr:row>
                    <xdr:rowOff>0</xdr:rowOff>
                  </to>
                </anchor>
              </controlPr>
            </control>
          </mc:Choice>
        </mc:AlternateContent>
        <mc:AlternateContent xmlns:mc="http://schemas.openxmlformats.org/markup-compatibility/2006">
          <mc:Choice Requires="x14">
            <control shapeId="74816" r:id="rId19" name="Check Box 64">
              <controlPr defaultSize="0" autoFill="0" autoLine="0" autoPict="0" altText="Placed in Service">
                <anchor moveWithCells="1">
                  <from>
                    <xdr:col>14</xdr:col>
                    <xdr:colOff>76200</xdr:colOff>
                    <xdr:row>36</xdr:row>
                    <xdr:rowOff>200025</xdr:rowOff>
                  </from>
                  <to>
                    <xdr:col>15</xdr:col>
                    <xdr:colOff>47625</xdr:colOff>
                    <xdr:row>37</xdr:row>
                    <xdr:rowOff>19050</xdr:rowOff>
                  </to>
                </anchor>
              </controlPr>
            </control>
          </mc:Choice>
        </mc:AlternateContent>
        <mc:AlternateContent xmlns:mc="http://schemas.openxmlformats.org/markup-compatibility/2006">
          <mc:Choice Requires="x14">
            <control shapeId="74818" r:id="rId20" name="Check Box 66">
              <controlPr defaultSize="0" autoFill="0" autoLine="0" autoPict="0" altText="Placed in Service">
                <anchor moveWithCells="1">
                  <from>
                    <xdr:col>14</xdr:col>
                    <xdr:colOff>76200</xdr:colOff>
                    <xdr:row>37</xdr:row>
                    <xdr:rowOff>38100</xdr:rowOff>
                  </from>
                  <to>
                    <xdr:col>15</xdr:col>
                    <xdr:colOff>47625</xdr:colOff>
                    <xdr:row>38</xdr:row>
                    <xdr:rowOff>0</xdr:rowOff>
                  </to>
                </anchor>
              </controlPr>
            </control>
          </mc:Choice>
        </mc:AlternateContent>
        <mc:AlternateContent xmlns:mc="http://schemas.openxmlformats.org/markup-compatibility/2006">
          <mc:Choice Requires="x14">
            <control shapeId="74831" r:id="rId21" name="SD_A_34">
              <controlPr defaultSize="0" autoFill="0" autoLine="0" autoPict="0">
                <anchor moveWithCells="1">
                  <from>
                    <xdr:col>8</xdr:col>
                    <xdr:colOff>161925</xdr:colOff>
                    <xdr:row>12</xdr:row>
                    <xdr:rowOff>104775</xdr:rowOff>
                  </from>
                  <to>
                    <xdr:col>9</xdr:col>
                    <xdr:colOff>57150</xdr:colOff>
                    <xdr:row>13</xdr:row>
                    <xdr:rowOff>9525</xdr:rowOff>
                  </to>
                </anchor>
              </controlPr>
            </control>
          </mc:Choice>
        </mc:AlternateContent>
        <mc:AlternateContent xmlns:mc="http://schemas.openxmlformats.org/markup-compatibility/2006">
          <mc:Choice Requires="x14">
            <control shapeId="74833" r:id="rId22" name="SD_A_35">
              <controlPr defaultSize="0" autoFill="0" autoLine="0" autoPict="0">
                <anchor moveWithCells="1">
                  <from>
                    <xdr:col>8</xdr:col>
                    <xdr:colOff>9525</xdr:colOff>
                    <xdr:row>18</xdr:row>
                    <xdr:rowOff>47625</xdr:rowOff>
                  </from>
                  <to>
                    <xdr:col>8</xdr:col>
                    <xdr:colOff>304800</xdr:colOff>
                    <xdr:row>18</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N33"/>
  <sheetViews>
    <sheetView showGridLines="0" zoomScaleNormal="100" workbookViewId="0">
      <selection activeCell="L17" sqref="L17"/>
    </sheetView>
  </sheetViews>
  <sheetFormatPr defaultColWidth="9.140625" defaultRowHeight="12.75"/>
  <cols>
    <col min="1" max="1" width="3.7109375" customWidth="1"/>
    <col min="2" max="2" width="5.28515625" customWidth="1"/>
    <col min="3" max="3" width="3.85546875" customWidth="1"/>
    <col min="4" max="4" width="2.140625" customWidth="1"/>
    <col min="5" max="5" width="10.7109375" customWidth="1"/>
    <col min="7" max="7" width="6.85546875" customWidth="1"/>
    <col min="8" max="8" width="6" customWidth="1"/>
    <col min="9" max="9" width="8.140625" customWidth="1"/>
    <col min="10" max="10" width="10" customWidth="1"/>
    <col min="11" max="11" width="10.7109375" customWidth="1"/>
    <col min="12" max="12" width="12.7109375" customWidth="1"/>
    <col min="13" max="13" width="5.7109375" customWidth="1"/>
    <col min="14" max="14" width="6.42578125" customWidth="1"/>
  </cols>
  <sheetData>
    <row r="1" spans="2:14" s="1" customFormat="1" ht="33" customHeight="1">
      <c r="B1" s="206" t="s">
        <v>543</v>
      </c>
      <c r="G1" s="185"/>
    </row>
    <row r="2" spans="2:14" s="1" customFormat="1" ht="6" customHeight="1">
      <c r="B2" s="206"/>
      <c r="G2" s="185"/>
    </row>
    <row r="3" spans="2:14" s="13" customFormat="1" ht="19.5" customHeight="1">
      <c r="B3" s="1" t="s">
        <v>544</v>
      </c>
      <c r="D3" s="1"/>
      <c r="E3" s="1"/>
      <c r="F3" s="1"/>
      <c r="G3" s="1"/>
      <c r="H3" s="1"/>
      <c r="I3" s="1"/>
      <c r="J3" s="1"/>
      <c r="K3" s="1"/>
      <c r="M3" s="1"/>
    </row>
    <row r="4" spans="2:14" s="13" customFormat="1" ht="8.25" customHeight="1">
      <c r="B4" s="1"/>
      <c r="C4" s="1"/>
      <c r="D4" s="1"/>
      <c r="E4" s="1"/>
      <c r="F4" s="1"/>
      <c r="G4" s="1"/>
      <c r="H4" s="1"/>
      <c r="I4" s="1"/>
      <c r="J4" s="1"/>
      <c r="K4" s="1"/>
      <c r="M4" s="1"/>
    </row>
    <row r="5" spans="2:14" s="1" customFormat="1" ht="30.75" customHeight="1">
      <c r="C5" s="4"/>
      <c r="D5" s="4"/>
      <c r="E5" s="703" t="s">
        <v>429</v>
      </c>
      <c r="F5" s="703"/>
      <c r="G5" s="703"/>
      <c r="H5" s="703"/>
      <c r="I5" s="703"/>
      <c r="J5" s="703"/>
      <c r="K5" s="703"/>
      <c r="L5" s="703"/>
      <c r="M5" s="703"/>
      <c r="N5" s="182"/>
    </row>
    <row r="6" spans="2:14" s="1" customFormat="1" ht="11.25" customHeight="1"/>
    <row r="7" spans="2:14" s="1" customFormat="1" ht="34.5" customHeight="1">
      <c r="C7" s="4"/>
      <c r="D7" s="4"/>
      <c r="E7" s="703" t="s">
        <v>431</v>
      </c>
      <c r="F7" s="703"/>
      <c r="G7" s="703"/>
      <c r="H7" s="703"/>
      <c r="I7" s="703"/>
      <c r="J7" s="703"/>
      <c r="K7" s="703"/>
      <c r="L7" s="703"/>
      <c r="M7" s="703"/>
      <c r="N7" s="182"/>
    </row>
    <row r="8" spans="2:14" s="1" customFormat="1" ht="17.25" customHeight="1">
      <c r="E8" s="46"/>
      <c r="F8" s="46"/>
      <c r="G8" s="46"/>
      <c r="H8" s="46"/>
      <c r="I8" s="46"/>
      <c r="J8" s="46"/>
      <c r="K8" s="46"/>
    </row>
    <row r="9" spans="2:14" s="1" customFormat="1" ht="46.5" customHeight="1">
      <c r="E9" s="692" t="s">
        <v>542</v>
      </c>
      <c r="F9" s="692"/>
      <c r="G9" s="692"/>
      <c r="H9" s="692"/>
      <c r="I9" s="692"/>
      <c r="J9" s="692"/>
      <c r="K9" s="692"/>
      <c r="L9" s="692"/>
      <c r="M9" s="692"/>
      <c r="N9" s="181"/>
    </row>
    <row r="10" spans="2:14" s="1" customFormat="1" ht="24" customHeight="1">
      <c r="E10" s="4"/>
      <c r="F10" s="39"/>
      <c r="G10" s="39"/>
      <c r="H10" s="39"/>
      <c r="I10" s="39"/>
      <c r="J10" s="39"/>
      <c r="K10" s="39"/>
    </row>
    <row r="11" spans="2:14" s="1" customFormat="1" ht="36.75" customHeight="1">
      <c r="B11" s="735" t="s">
        <v>430</v>
      </c>
      <c r="C11" s="735"/>
      <c r="D11" s="735"/>
      <c r="E11" s="735"/>
      <c r="F11" s="735"/>
      <c r="G11" s="735"/>
      <c r="H11" s="735"/>
      <c r="I11" s="735"/>
      <c r="J11" s="735"/>
      <c r="K11" s="735"/>
      <c r="L11" s="735"/>
      <c r="M11" s="735"/>
      <c r="N11" s="219"/>
    </row>
    <row r="12" spans="2:14" s="1" customFormat="1" ht="36.75" customHeight="1" thickBot="1">
      <c r="B12" s="737" t="s">
        <v>22</v>
      </c>
      <c r="C12" s="737"/>
      <c r="D12" s="737"/>
      <c r="E12" s="737"/>
      <c r="F12" s="737"/>
      <c r="G12" s="737"/>
      <c r="H12" s="737"/>
      <c r="I12" s="737"/>
      <c r="J12" s="737"/>
      <c r="K12" s="737"/>
      <c r="L12" s="737"/>
      <c r="M12" s="737"/>
    </row>
    <row r="13" spans="2:14" ht="18.75" customHeight="1"/>
    <row r="14" spans="2:14" s="1" customFormat="1" ht="20.25" customHeight="1">
      <c r="B14" s="206" t="s">
        <v>515</v>
      </c>
      <c r="L14" s="220" t="s">
        <v>549</v>
      </c>
    </row>
    <row r="15" spans="2:14" s="1" customFormat="1" ht="10.5" customHeight="1">
      <c r="E15" s="1" t="s">
        <v>64</v>
      </c>
    </row>
    <row r="16" spans="2:14" s="1" customFormat="1" ht="15" customHeight="1">
      <c r="B16" s="1" t="s">
        <v>545</v>
      </c>
      <c r="G16" s="3"/>
      <c r="H16" s="10"/>
      <c r="J16" s="84"/>
      <c r="K16" s="39"/>
      <c r="L16" s="37"/>
      <c r="M16" s="221"/>
      <c r="N16" s="221"/>
    </row>
    <row r="17" spans="2:14" s="1" customFormat="1" ht="21.75" customHeight="1">
      <c r="B17" s="1" t="s">
        <v>159</v>
      </c>
      <c r="H17" s="10"/>
      <c r="I17" s="222"/>
      <c r="J17" s="37"/>
      <c r="L17" s="37"/>
    </row>
    <row r="18" spans="2:14" s="1" customFormat="1" ht="21.75" customHeight="1">
      <c r="B18" s="1" t="s">
        <v>506</v>
      </c>
      <c r="L18" s="223">
        <f>L16+L17</f>
        <v>0</v>
      </c>
      <c r="M18" s="224"/>
      <c r="N18" s="224"/>
    </row>
    <row r="19" spans="2:14" s="1" customFormat="1" ht="30.75" customHeight="1">
      <c r="B19" s="1" t="s">
        <v>610</v>
      </c>
      <c r="F19" s="17"/>
      <c r="G19" s="17"/>
      <c r="K19" s="3" t="s">
        <v>611</v>
      </c>
      <c r="L19" s="225" t="e">
        <f>L16/(J16*10)</f>
        <v>#DIV/0!</v>
      </c>
      <c r="N19" s="226"/>
    </row>
    <row r="20" spans="2:14" s="1" customFormat="1" ht="18" customHeight="1">
      <c r="B20" s="1" t="s">
        <v>546</v>
      </c>
      <c r="F20" s="17"/>
      <c r="G20" s="17"/>
      <c r="K20" s="3" t="s">
        <v>611</v>
      </c>
      <c r="L20" s="227">
        <f>IF((J17)=0,0,(L17/J17))</f>
        <v>0</v>
      </c>
      <c r="M20" s="226"/>
      <c r="N20" s="226"/>
    </row>
    <row r="21" spans="2:14" s="1" customFormat="1" ht="12" customHeight="1">
      <c r="F21" s="17"/>
      <c r="G21" s="17"/>
      <c r="L21" s="10"/>
      <c r="M21" s="226"/>
      <c r="N21" s="226"/>
    </row>
    <row r="22" spans="2:14" s="1" customFormat="1" ht="18" customHeight="1">
      <c r="B22" s="1" t="s">
        <v>547</v>
      </c>
      <c r="E22" s="228"/>
      <c r="F22" s="229"/>
      <c r="G22" s="736"/>
      <c r="H22" s="736"/>
      <c r="K22" s="3" t="s">
        <v>688</v>
      </c>
      <c r="L22" s="232"/>
    </row>
    <row r="23" spans="2:14" s="1" customFormat="1" ht="10.5" customHeight="1">
      <c r="F23" s="17"/>
      <c r="G23" s="17"/>
      <c r="I23" s="230"/>
      <c r="J23" s="17"/>
    </row>
    <row r="24" spans="2:14" s="1" customFormat="1" ht="18.75" customHeight="1">
      <c r="B24" s="1" t="s">
        <v>158</v>
      </c>
      <c r="C24" s="6"/>
      <c r="F24" s="672"/>
      <c r="G24" s="672"/>
      <c r="H24" s="672"/>
      <c r="I24" s="672"/>
      <c r="J24" s="672"/>
      <c r="K24" s="672"/>
      <c r="L24" s="672"/>
      <c r="M24" s="16"/>
      <c r="N24" s="16"/>
    </row>
    <row r="25" spans="2:14" s="1" customFormat="1" ht="17.25" customHeight="1">
      <c r="B25" s="1" t="s">
        <v>40</v>
      </c>
      <c r="C25" s="16"/>
      <c r="D25" s="16"/>
      <c r="E25" s="16"/>
      <c r="F25" s="670"/>
      <c r="G25" s="670"/>
      <c r="H25" s="670"/>
      <c r="I25" s="670"/>
      <c r="J25" s="670"/>
      <c r="K25" s="670"/>
      <c r="L25" s="670"/>
      <c r="M25" s="16"/>
      <c r="N25" s="16"/>
    </row>
    <row r="26" spans="2:14" s="1" customFormat="1" ht="17.25" customHeight="1">
      <c r="B26" s="1" t="s">
        <v>65</v>
      </c>
      <c r="C26" s="16"/>
      <c r="D26" s="16"/>
      <c r="E26" s="16"/>
      <c r="F26" s="670"/>
      <c r="G26" s="670"/>
      <c r="H26" s="670"/>
      <c r="I26" s="39" t="s">
        <v>90</v>
      </c>
      <c r="J26" s="42"/>
      <c r="K26" s="39" t="s">
        <v>106</v>
      </c>
      <c r="L26" s="233"/>
      <c r="M26" s="39"/>
      <c r="N26" s="39"/>
    </row>
    <row r="27" spans="2:14" s="1" customFormat="1" ht="17.25" customHeight="1">
      <c r="B27" s="16" t="s">
        <v>160</v>
      </c>
      <c r="C27" s="182"/>
      <c r="D27" s="14"/>
      <c r="E27" s="14"/>
      <c r="F27" s="708"/>
      <c r="G27" s="708"/>
      <c r="H27" s="708"/>
      <c r="I27" s="708"/>
      <c r="J27" s="708"/>
      <c r="K27" s="708"/>
      <c r="L27" s="708"/>
      <c r="M27" s="58"/>
      <c r="N27" s="231"/>
    </row>
    <row r="28" spans="2:14" s="1" customFormat="1" ht="18.75" customHeight="1">
      <c r="B28" s="1" t="s">
        <v>548</v>
      </c>
      <c r="F28" s="726"/>
      <c r="G28" s="726"/>
      <c r="H28" s="726"/>
      <c r="I28" s="39" t="s">
        <v>152</v>
      </c>
      <c r="J28" s="734"/>
      <c r="K28" s="725"/>
      <c r="L28" s="725"/>
      <c r="N28" s="30"/>
    </row>
    <row r="32" spans="2:14" ht="16.5" customHeight="1"/>
    <row r="33" s="1" customFormat="1" ht="16.5"/>
  </sheetData>
  <sheetProtection algorithmName="SHA-512" hashValue="fvAylfQ8MvH5GGA8Pl6X6bh5i97eOJaF12x2nRZIoFVehBd0EPgm0AKe2dsTWcBWFOMicVOeaOy76YoY3JMwMw==" saltValue="fKF72nAajKNRkq040CeEww==" spinCount="100000" sheet="1" selectLockedCells="1"/>
  <mergeCells count="12">
    <mergeCell ref="E5:M5"/>
    <mergeCell ref="E7:M7"/>
    <mergeCell ref="E9:M9"/>
    <mergeCell ref="B11:M11"/>
    <mergeCell ref="G22:H22"/>
    <mergeCell ref="B12:M12"/>
    <mergeCell ref="F24:L24"/>
    <mergeCell ref="F25:L25"/>
    <mergeCell ref="F26:H26"/>
    <mergeCell ref="F27:L27"/>
    <mergeCell ref="F28:H28"/>
    <mergeCell ref="J28:L28"/>
  </mergeCells>
  <printOptions horizontalCentered="1" verticalCentered="1"/>
  <pageMargins left="0.45" right="0.44" top="0.25" bottom="1.75" header="0" footer="0.5"/>
  <pageSetup orientation="portrait" r:id="rId1"/>
  <headerFooter scaleWithDoc="0" alignWithMargins="0">
    <oddFooter>&amp;R&amp;"Arial Narrow,Regular"&amp;11Page 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0405" r:id="rId4" name="Check Box 5">
              <controlPr defaultSize="0" autoFill="0" autoLine="0" autoPict="0" altText="Placed in Service">
                <anchor moveWithCells="1">
                  <from>
                    <xdr:col>2</xdr:col>
                    <xdr:colOff>28575</xdr:colOff>
                    <xdr:row>3</xdr:row>
                    <xdr:rowOff>190500</xdr:rowOff>
                  </from>
                  <to>
                    <xdr:col>3</xdr:col>
                    <xdr:colOff>66675</xdr:colOff>
                    <xdr:row>4</xdr:row>
                    <xdr:rowOff>295275</xdr:rowOff>
                  </to>
                </anchor>
              </controlPr>
            </control>
          </mc:Choice>
        </mc:AlternateContent>
        <mc:AlternateContent xmlns:mc="http://schemas.openxmlformats.org/markup-compatibility/2006">
          <mc:Choice Requires="x14">
            <control shapeId="230406" r:id="rId5" name="Check Box 6">
              <controlPr defaultSize="0" autoFill="0" autoLine="0" autoPict="0" altText="Placed in Service">
                <anchor moveWithCells="1">
                  <from>
                    <xdr:col>2</xdr:col>
                    <xdr:colOff>28575</xdr:colOff>
                    <xdr:row>5</xdr:row>
                    <xdr:rowOff>123825</xdr:rowOff>
                  </from>
                  <to>
                    <xdr:col>3</xdr:col>
                    <xdr:colOff>28575</xdr:colOff>
                    <xdr:row>6</xdr:row>
                    <xdr:rowOff>285750</xdr:rowOff>
                  </to>
                </anchor>
              </controlPr>
            </control>
          </mc:Choice>
        </mc:AlternateContent>
        <mc:AlternateContent xmlns:mc="http://schemas.openxmlformats.org/markup-compatibility/2006">
          <mc:Choice Requires="x14">
            <control shapeId="230407" r:id="rId6" name="Check Box 7">
              <controlPr defaultSize="0" autoFill="0" autoLine="0" autoPict="0" altText="Placed in Service">
                <anchor moveWithCells="1">
                  <from>
                    <xdr:col>2</xdr:col>
                    <xdr:colOff>28575</xdr:colOff>
                    <xdr:row>7</xdr:row>
                    <xdr:rowOff>200025</xdr:rowOff>
                  </from>
                  <to>
                    <xdr:col>3</xdr:col>
                    <xdr:colOff>9525</xdr:colOff>
                    <xdr:row>8</xdr:row>
                    <xdr:rowOff>209550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1">
    <pageSetUpPr autoPageBreaks="0" fitToPage="1"/>
  </sheetPr>
  <dimension ref="B1:AC53"/>
  <sheetViews>
    <sheetView showGridLines="0" showRuler="0" zoomScaleNormal="100" workbookViewId="0">
      <selection activeCell="E31" sqref="E31"/>
    </sheetView>
  </sheetViews>
  <sheetFormatPr defaultColWidth="9.140625" defaultRowHeight="16.5"/>
  <cols>
    <col min="1" max="1" width="3.140625" style="1" customWidth="1"/>
    <col min="2" max="2" width="1.7109375" style="1" customWidth="1"/>
    <col min="3" max="3" width="3.7109375" style="1" customWidth="1"/>
    <col min="4" max="4" width="10.28515625" style="1" customWidth="1"/>
    <col min="5" max="5" width="6" style="1" customWidth="1"/>
    <col min="6" max="6" width="1.42578125" style="1" customWidth="1"/>
    <col min="7" max="7" width="17.7109375" style="1" customWidth="1"/>
    <col min="8" max="8" width="3.140625" style="1" customWidth="1"/>
    <col min="9" max="9" width="9.28515625" style="1" customWidth="1"/>
    <col min="10" max="10" width="3.42578125" style="1" customWidth="1"/>
    <col min="11" max="11" width="2.5703125" style="1" customWidth="1"/>
    <col min="12" max="12" width="9.28515625" style="1" customWidth="1"/>
    <col min="13" max="13" width="4.28515625" style="1" customWidth="1"/>
    <col min="14" max="14" width="4.7109375" style="1" customWidth="1"/>
    <col min="15" max="15" width="4.28515625" style="1" customWidth="1"/>
    <col min="16" max="16" width="2.140625" style="1" customWidth="1"/>
    <col min="17" max="17" width="10.42578125" style="1" customWidth="1"/>
    <col min="18" max="18" width="7.28515625" style="1" customWidth="1"/>
    <col min="19" max="19" width="8.5703125" style="1" customWidth="1"/>
    <col min="20" max="20" width="9.7109375" style="1" customWidth="1"/>
    <col min="21" max="21" width="4" style="1" customWidth="1"/>
    <col min="22" max="22" width="9.140625" style="1"/>
    <col min="23" max="23" width="9.5703125" style="1" hidden="1" customWidth="1"/>
    <col min="24" max="24" width="0" style="1" hidden="1" customWidth="1"/>
    <col min="25" max="26" width="9.140625" style="1"/>
    <col min="27" max="27" width="0" style="1" hidden="1" customWidth="1"/>
    <col min="28" max="29" width="0.140625" style="1" hidden="1" customWidth="1"/>
    <col min="30" max="31" width="0" style="1" hidden="1" customWidth="1"/>
    <col min="32" max="16384" width="9.140625" style="1"/>
  </cols>
  <sheetData>
    <row r="1" spans="2:24" ht="18.75" customHeight="1" thickTop="1">
      <c r="B1" s="234"/>
      <c r="C1" s="235" t="s">
        <v>557</v>
      </c>
      <c r="D1" s="236"/>
      <c r="E1" s="236"/>
      <c r="F1" s="236"/>
      <c r="G1" s="237"/>
      <c r="H1" s="237"/>
      <c r="I1" s="236"/>
      <c r="J1" s="236"/>
      <c r="K1" s="236"/>
      <c r="L1" s="236"/>
      <c r="M1" s="237"/>
      <c r="N1" s="236"/>
      <c r="O1" s="238"/>
      <c r="P1" s="236"/>
      <c r="Q1" s="236"/>
      <c r="R1" s="239"/>
      <c r="S1" s="240"/>
      <c r="T1" s="236"/>
      <c r="U1" s="241"/>
    </row>
    <row r="2" spans="2:24" ht="15" customHeight="1">
      <c r="B2" s="242"/>
      <c r="C2" s="243" t="s">
        <v>558</v>
      </c>
      <c r="D2" s="244"/>
      <c r="E2" s="244"/>
      <c r="F2" s="244"/>
      <c r="G2" s="245"/>
      <c r="H2" s="245"/>
      <c r="I2" s="245"/>
      <c r="J2" s="244"/>
      <c r="K2" s="244"/>
      <c r="L2" s="245"/>
      <c r="M2" s="245"/>
      <c r="N2" s="244"/>
      <c r="O2" s="246"/>
      <c r="P2" s="244"/>
      <c r="Q2" s="739"/>
      <c r="R2" s="739"/>
      <c r="S2" s="739"/>
      <c r="T2" s="739"/>
      <c r="U2" s="740"/>
    </row>
    <row r="3" spans="2:24" ht="36" customHeight="1">
      <c r="B3" s="242"/>
      <c r="C3" s="243"/>
      <c r="D3" s="244"/>
      <c r="E3" s="244"/>
      <c r="F3" s="244"/>
      <c r="G3" s="245"/>
      <c r="H3" s="245"/>
      <c r="I3" s="247" t="s">
        <v>52</v>
      </c>
      <c r="J3" s="248"/>
      <c r="K3" s="248"/>
      <c r="L3" s="247" t="s">
        <v>448</v>
      </c>
      <c r="M3" s="245"/>
      <c r="N3" s="244"/>
      <c r="O3" s="246"/>
      <c r="P3" s="244"/>
      <c r="Q3" s="739"/>
      <c r="R3" s="739"/>
      <c r="S3" s="739"/>
      <c r="T3" s="739"/>
      <c r="U3" s="740"/>
    </row>
    <row r="4" spans="2:24" ht="9.75" customHeight="1">
      <c r="B4" s="242"/>
      <c r="C4" s="243"/>
      <c r="D4" s="244"/>
      <c r="E4" s="244"/>
      <c r="F4" s="244"/>
      <c r="G4" s="245"/>
      <c r="H4" s="245"/>
      <c r="I4" s="245"/>
      <c r="J4" s="244"/>
      <c r="K4" s="244"/>
      <c r="L4" s="245"/>
      <c r="M4" s="244"/>
      <c r="N4" s="244"/>
      <c r="O4" s="244"/>
      <c r="P4" s="244"/>
      <c r="Q4" s="739"/>
      <c r="R4" s="739"/>
      <c r="S4" s="739"/>
      <c r="T4" s="739"/>
      <c r="U4" s="740"/>
    </row>
    <row r="5" spans="2:24" ht="16.5" customHeight="1">
      <c r="B5" s="242"/>
      <c r="C5" s="244"/>
      <c r="D5" s="741" t="s">
        <v>516</v>
      </c>
      <c r="E5" s="741"/>
      <c r="F5" s="741"/>
      <c r="G5" s="741"/>
      <c r="H5" s="249"/>
      <c r="I5" s="250">
        <f>'10 &amp; 11'!F3</f>
        <v>0</v>
      </c>
      <c r="J5" s="244"/>
      <c r="K5" s="244"/>
      <c r="L5" s="251">
        <f>'10 &amp; 11'!R3</f>
        <v>0</v>
      </c>
      <c r="M5" s="244"/>
      <c r="N5" s="244"/>
      <c r="O5" s="244"/>
      <c r="P5" s="252"/>
      <c r="Q5" s="244"/>
      <c r="R5" s="244"/>
      <c r="S5" s="244"/>
      <c r="T5" s="244"/>
      <c r="U5" s="253"/>
      <c r="V5" s="202"/>
      <c r="W5" s="12"/>
    </row>
    <row r="6" spans="2:24" ht="16.5" customHeight="1">
      <c r="B6" s="242"/>
      <c r="C6" s="244"/>
      <c r="D6" s="741" t="s">
        <v>517</v>
      </c>
      <c r="E6" s="741"/>
      <c r="F6" s="741"/>
      <c r="G6" s="741"/>
      <c r="H6" s="249"/>
      <c r="I6" s="254">
        <f>'10 &amp; 11'!F4</f>
        <v>0</v>
      </c>
      <c r="J6" s="244"/>
      <c r="K6" s="244"/>
      <c r="L6" s="255">
        <f>'10 &amp; 11'!R4</f>
        <v>0</v>
      </c>
      <c r="M6" s="256"/>
      <c r="N6" s="244"/>
      <c r="O6" s="244"/>
      <c r="P6" s="257"/>
      <c r="Q6" s="257"/>
      <c r="R6" s="252"/>
      <c r="S6" s="249"/>
      <c r="T6" s="257"/>
      <c r="U6" s="258"/>
    </row>
    <row r="7" spans="2:24" ht="16.5" customHeight="1">
      <c r="B7" s="242"/>
      <c r="C7" s="244"/>
      <c r="D7" s="741" t="s">
        <v>518</v>
      </c>
      <c r="E7" s="741"/>
      <c r="F7" s="741"/>
      <c r="G7" s="741"/>
      <c r="H7" s="259"/>
      <c r="I7" s="260">
        <f>'10 &amp; 11'!F5</f>
        <v>0</v>
      </c>
      <c r="J7" s="244"/>
      <c r="K7" s="244"/>
      <c r="L7" s="255">
        <f>'10 &amp; 11'!R5</f>
        <v>0</v>
      </c>
      <c r="M7" s="256"/>
      <c r="N7" s="244"/>
      <c r="O7" s="244"/>
      <c r="P7" s="249"/>
      <c r="Q7" s="249"/>
      <c r="R7" s="249"/>
      <c r="S7" s="249"/>
      <c r="T7" s="741"/>
      <c r="U7" s="742"/>
    </row>
    <row r="8" spans="2:24" ht="16.5" customHeight="1">
      <c r="B8" s="242"/>
      <c r="C8" s="244"/>
      <c r="D8" s="256" t="s">
        <v>939</v>
      </c>
      <c r="E8" s="256"/>
      <c r="F8" s="256"/>
      <c r="G8" s="256"/>
      <c r="H8" s="259"/>
      <c r="I8" s="260">
        <f>'10 &amp; 11'!F6</f>
        <v>0</v>
      </c>
      <c r="J8" s="244"/>
      <c r="K8" s="244"/>
      <c r="L8" s="255">
        <f>'10 &amp; 11'!R6</f>
        <v>0</v>
      </c>
      <c r="M8" s="256"/>
      <c r="N8" s="244"/>
      <c r="O8" s="244"/>
      <c r="P8" s="249"/>
      <c r="Q8" s="249"/>
      <c r="R8" s="249"/>
      <c r="S8" s="249"/>
      <c r="T8" s="256"/>
      <c r="U8" s="261"/>
    </row>
    <row r="9" spans="2:24" ht="16.5" customHeight="1">
      <c r="B9" s="242"/>
      <c r="C9" s="244"/>
      <c r="D9" s="741" t="s">
        <v>519</v>
      </c>
      <c r="E9" s="741"/>
      <c r="F9" s="741"/>
      <c r="G9" s="741"/>
      <c r="H9" s="259"/>
      <c r="I9" s="260">
        <f>'10 &amp; 11'!F7</f>
        <v>0</v>
      </c>
      <c r="J9" s="244"/>
      <c r="K9" s="244"/>
      <c r="L9" s="255">
        <f>'10 &amp; 11'!R7</f>
        <v>0</v>
      </c>
      <c r="M9" s="256"/>
      <c r="N9" s="244"/>
      <c r="O9" s="244"/>
      <c r="P9" s="249"/>
      <c r="Q9" s="249"/>
      <c r="R9" s="249"/>
      <c r="S9" s="249"/>
      <c r="T9" s="256"/>
      <c r="U9" s="261"/>
    </row>
    <row r="10" spans="2:24" ht="16.5" customHeight="1">
      <c r="B10" s="242"/>
      <c r="C10" s="252"/>
      <c r="D10" s="741" t="s">
        <v>802</v>
      </c>
      <c r="E10" s="741"/>
      <c r="F10" s="741"/>
      <c r="G10" s="741"/>
      <c r="H10" s="262"/>
      <c r="I10" s="263">
        <f>'10 &amp; 11'!F8</f>
        <v>0</v>
      </c>
      <c r="J10" s="244"/>
      <c r="K10" s="244"/>
      <c r="L10" s="255">
        <f>'10 &amp; 11'!R8</f>
        <v>0</v>
      </c>
      <c r="M10" s="256"/>
      <c r="N10" s="244"/>
      <c r="O10" s="244"/>
      <c r="P10" s="264"/>
      <c r="Q10" s="264"/>
      <c r="R10" s="264"/>
      <c r="S10" s="264"/>
      <c r="T10" s="264"/>
      <c r="U10" s="265"/>
      <c r="W10" s="1" t="s">
        <v>695</v>
      </c>
    </row>
    <row r="11" spans="2:24" ht="18.75" customHeight="1" thickBot="1">
      <c r="B11" s="242"/>
      <c r="C11" s="249"/>
      <c r="D11" s="257"/>
      <c r="E11" s="244"/>
      <c r="F11" s="244"/>
      <c r="G11" s="257" t="s">
        <v>447</v>
      </c>
      <c r="H11" s="244"/>
      <c r="I11" s="266">
        <f>'10 &amp; 11'!F10</f>
        <v>0</v>
      </c>
      <c r="J11" s="244"/>
      <c r="K11" s="244"/>
      <c r="L11" s="267">
        <f>'10 &amp; 11'!R10</f>
        <v>0</v>
      </c>
      <c r="M11" s="249"/>
      <c r="N11" s="244"/>
      <c r="O11" s="244"/>
      <c r="P11" s="249"/>
      <c r="Q11" s="249"/>
      <c r="R11" s="249"/>
      <c r="S11" s="249"/>
      <c r="T11" s="257"/>
      <c r="U11" s="268"/>
      <c r="W11" s="120">
        <f>IF('1'!E22="New Construction",'6'!I11,0)</f>
        <v>0</v>
      </c>
      <c r="X11" s="1" t="s">
        <v>694</v>
      </c>
    </row>
    <row r="12" spans="2:24" ht="18" customHeight="1" thickTop="1" thickBot="1">
      <c r="B12" s="242"/>
      <c r="C12" s="738" t="s">
        <v>979</v>
      </c>
      <c r="D12" s="738"/>
      <c r="E12" s="738"/>
      <c r="F12" s="738"/>
      <c r="G12" s="738"/>
      <c r="H12" s="244"/>
      <c r="I12" s="266">
        <f>'10 &amp; 11'!F2+'10 &amp; 11'!F7</f>
        <v>0</v>
      </c>
      <c r="J12" s="269"/>
      <c r="K12" s="269"/>
      <c r="L12" s="267">
        <f>'10 &amp; 11'!R2+'10 &amp; 11'!R7</f>
        <v>0</v>
      </c>
      <c r="M12" s="244" t="s">
        <v>555</v>
      </c>
      <c r="N12" s="244"/>
      <c r="O12" s="244"/>
      <c r="P12" s="244"/>
      <c r="Q12" s="244"/>
      <c r="R12" s="244"/>
      <c r="S12" s="244"/>
      <c r="T12" s="244"/>
      <c r="U12" s="270"/>
      <c r="V12" s="202"/>
      <c r="W12" s="120">
        <f>IF('1'!E22="Adaptive Reuse",'6'!I11,0)</f>
        <v>0</v>
      </c>
      <c r="X12" s="1" t="s">
        <v>436</v>
      </c>
    </row>
    <row r="13" spans="2:24" ht="18.75" customHeight="1" thickTop="1" thickBot="1">
      <c r="B13" s="242"/>
      <c r="C13" s="257"/>
      <c r="D13" s="257"/>
      <c r="E13" s="244"/>
      <c r="F13" s="244"/>
      <c r="G13" s="257" t="s">
        <v>980</v>
      </c>
      <c r="H13" s="249"/>
      <c r="I13" s="266">
        <f>'10 &amp; 11'!F2</f>
        <v>0</v>
      </c>
      <c r="J13" s="249"/>
      <c r="K13" s="249"/>
      <c r="L13" s="267">
        <f>'10 &amp; 11'!R2</f>
        <v>0</v>
      </c>
      <c r="M13" s="244"/>
      <c r="N13" s="244"/>
      <c r="O13" s="244"/>
      <c r="P13" s="271"/>
      <c r="Q13" s="271"/>
      <c r="R13" s="244"/>
      <c r="S13" s="244"/>
      <c r="T13" s="244"/>
      <c r="U13" s="268"/>
      <c r="W13" s="120">
        <f>IF('1'!E22="Acquisition/Rehab",'6'!I11,0)</f>
        <v>0</v>
      </c>
      <c r="X13" s="1" t="s">
        <v>690</v>
      </c>
    </row>
    <row r="14" spans="2:24" ht="21" customHeight="1" thickTop="1" thickBot="1">
      <c r="B14" s="242"/>
      <c r="C14" s="257"/>
      <c r="D14" s="257"/>
      <c r="E14" s="244"/>
      <c r="F14" s="244"/>
      <c r="G14" s="257" t="s">
        <v>449</v>
      </c>
      <c r="H14" s="257"/>
      <c r="I14" s="272" t="e">
        <f>I13/I12</f>
        <v>#DIV/0!</v>
      </c>
      <c r="J14" s="257"/>
      <c r="K14" s="257"/>
      <c r="L14" s="272" t="e">
        <f>L13/L12</f>
        <v>#DIV/0!</v>
      </c>
      <c r="M14" s="257"/>
      <c r="N14" s="244"/>
      <c r="O14" s="244"/>
      <c r="P14" s="271"/>
      <c r="Q14" s="271"/>
      <c r="R14" s="257" t="s">
        <v>450</v>
      </c>
      <c r="S14" s="273" t="e">
        <f>MIN(I14,L14)</f>
        <v>#DIV/0!</v>
      </c>
      <c r="T14" s="244"/>
      <c r="U14" s="268"/>
    </row>
    <row r="15" spans="2:24" ht="9.75" customHeight="1" thickTop="1">
      <c r="B15" s="274"/>
      <c r="C15" s="252"/>
      <c r="D15" s="252"/>
      <c r="E15" s="252"/>
      <c r="F15" s="252"/>
      <c r="G15" s="244"/>
      <c r="H15" s="244"/>
      <c r="I15" s="244"/>
      <c r="J15" s="244"/>
      <c r="K15" s="244"/>
      <c r="L15" s="252"/>
      <c r="M15" s="252"/>
      <c r="N15" s="252"/>
      <c r="O15" s="252"/>
      <c r="P15" s="271"/>
      <c r="Q15" s="271"/>
      <c r="R15" s="743"/>
      <c r="S15" s="743"/>
      <c r="T15" s="743"/>
      <c r="U15" s="275"/>
    </row>
    <row r="16" spans="2:24" ht="16.5" customHeight="1" thickBot="1">
      <c r="B16" s="276"/>
      <c r="C16" s="277"/>
      <c r="D16" s="277"/>
      <c r="E16" s="277"/>
      <c r="F16" s="277"/>
      <c r="G16" s="278"/>
      <c r="H16" s="278"/>
      <c r="I16" s="278"/>
      <c r="J16" s="278"/>
      <c r="K16" s="278"/>
      <c r="L16" s="277"/>
      <c r="M16" s="277"/>
      <c r="N16" s="277"/>
      <c r="O16" s="277"/>
      <c r="P16" s="267"/>
      <c r="Q16" s="267"/>
      <c r="R16" s="278"/>
      <c r="S16" s="278"/>
      <c r="T16" s="278"/>
      <c r="U16" s="279"/>
    </row>
    <row r="17" spans="2:28" ht="16.5" customHeight="1" thickTop="1">
      <c r="B17" s="280"/>
      <c r="C17" s="280"/>
      <c r="D17" s="280"/>
      <c r="E17" s="280"/>
      <c r="F17" s="280"/>
      <c r="L17" s="280"/>
      <c r="M17" s="280"/>
      <c r="N17" s="280"/>
      <c r="O17" s="280"/>
      <c r="P17" s="23"/>
      <c r="Q17" s="23"/>
      <c r="U17" s="39"/>
    </row>
    <row r="18" spans="2:28" ht="15.75" customHeight="1">
      <c r="G18" s="3" t="s">
        <v>647</v>
      </c>
      <c r="I18" s="15"/>
      <c r="J18" s="222"/>
      <c r="K18" s="222"/>
      <c r="M18" s="744" t="s">
        <v>452</v>
      </c>
      <c r="N18" s="744"/>
      <c r="O18" s="744"/>
      <c r="P18" s="744"/>
      <c r="Q18" s="744"/>
      <c r="R18" s="86">
        <v>0</v>
      </c>
      <c r="S18" s="1" t="s">
        <v>451</v>
      </c>
      <c r="T18" s="3"/>
      <c r="U18" s="3"/>
    </row>
    <row r="19" spans="2:28" ht="15.75" customHeight="1">
      <c r="G19" s="3" t="s">
        <v>614</v>
      </c>
      <c r="I19" s="42"/>
      <c r="J19" s="222"/>
      <c r="K19" s="222"/>
      <c r="M19" s="23"/>
      <c r="N19" s="23"/>
      <c r="O19" s="23"/>
      <c r="P19" s="23"/>
      <c r="Q19" s="23" t="s">
        <v>453</v>
      </c>
      <c r="R19" s="86">
        <v>0</v>
      </c>
      <c r="S19" s="1" t="s">
        <v>451</v>
      </c>
      <c r="T19" s="3"/>
    </row>
    <row r="20" spans="2:28" ht="15.75" customHeight="1">
      <c r="E20" s="16"/>
      <c r="F20" s="16"/>
      <c r="G20" s="16"/>
      <c r="H20" s="16"/>
      <c r="I20" s="39"/>
      <c r="J20" s="39"/>
      <c r="K20" s="39"/>
      <c r="Q20" s="3" t="s">
        <v>445</v>
      </c>
      <c r="R20" s="282">
        <f>R19+R18+L11</f>
        <v>0</v>
      </c>
      <c r="S20" s="1" t="s">
        <v>451</v>
      </c>
      <c r="T20" s="3"/>
    </row>
    <row r="21" spans="2:28" ht="15.75" customHeight="1">
      <c r="E21" s="16"/>
      <c r="F21" s="16"/>
      <c r="G21" s="16"/>
      <c r="H21" s="16"/>
      <c r="I21" s="39"/>
      <c r="J21" s="39"/>
      <c r="K21" s="39"/>
      <c r="Q21" s="3"/>
      <c r="R21" s="23"/>
      <c r="T21" s="3"/>
    </row>
    <row r="22" spans="2:28" ht="16.5" customHeight="1">
      <c r="C22" s="283"/>
      <c r="D22" s="680" t="s">
        <v>801</v>
      </c>
      <c r="E22" s="680"/>
      <c r="F22" s="680"/>
      <c r="G22" s="680"/>
      <c r="H22" s="672"/>
      <c r="I22" s="672"/>
      <c r="J22" s="672"/>
      <c r="K22" s="672"/>
      <c r="L22" s="672"/>
      <c r="M22" s="672"/>
      <c r="N22" s="672"/>
      <c r="O22" s="672"/>
      <c r="P22" s="672"/>
      <c r="Q22" s="672"/>
      <c r="R22" s="672"/>
      <c r="S22" s="672"/>
      <c r="T22" s="672"/>
      <c r="U22" s="672"/>
    </row>
    <row r="23" spans="2:28" ht="16.5" customHeight="1">
      <c r="C23" s="283"/>
      <c r="D23" s="16"/>
      <c r="E23" s="16"/>
      <c r="F23" s="16"/>
      <c r="G23" s="16"/>
      <c r="H23" s="672"/>
      <c r="I23" s="672"/>
      <c r="J23" s="672"/>
      <c r="K23" s="672"/>
      <c r="L23" s="672"/>
      <c r="M23" s="672"/>
      <c r="N23" s="672"/>
      <c r="O23" s="672"/>
      <c r="P23" s="672"/>
      <c r="Q23" s="672"/>
      <c r="R23" s="672"/>
      <c r="S23" s="672"/>
      <c r="T23" s="672"/>
      <c r="U23" s="672"/>
    </row>
    <row r="24" spans="2:28" ht="16.5" customHeight="1">
      <c r="C24" s="283"/>
      <c r="D24" s="680" t="s">
        <v>446</v>
      </c>
      <c r="E24" s="680"/>
      <c r="F24" s="680"/>
      <c r="G24" s="680"/>
      <c r="H24" s="670"/>
      <c r="I24" s="670"/>
      <c r="J24" s="670"/>
      <c r="K24" s="670"/>
      <c r="L24" s="670"/>
      <c r="M24" s="670"/>
      <c r="N24" s="670"/>
      <c r="O24" s="670"/>
      <c r="P24" s="670"/>
      <c r="Q24" s="670"/>
      <c r="R24" s="670"/>
      <c r="S24" s="670"/>
      <c r="T24" s="670"/>
      <c r="U24" s="670"/>
    </row>
    <row r="25" spans="2:28" ht="12.75" customHeight="1">
      <c r="C25" s="283"/>
      <c r="D25" s="16"/>
      <c r="E25" s="16"/>
      <c r="F25" s="16"/>
      <c r="G25" s="16"/>
      <c r="H25" s="16"/>
      <c r="I25" s="16"/>
      <c r="J25" s="16"/>
      <c r="K25" s="16"/>
      <c r="L25" s="16"/>
      <c r="M25" s="16"/>
      <c r="N25" s="16"/>
      <c r="O25" s="16"/>
      <c r="P25" s="16"/>
      <c r="Q25" s="16"/>
      <c r="R25" s="16"/>
      <c r="S25" s="16"/>
      <c r="T25" s="16"/>
      <c r="U25" s="16"/>
    </row>
    <row r="26" spans="2:28" ht="25.5" customHeight="1" thickBot="1">
      <c r="B26" s="187"/>
      <c r="C26" s="187"/>
      <c r="D26" s="187"/>
      <c r="E26" s="187"/>
      <c r="F26" s="187"/>
      <c r="G26" s="187"/>
      <c r="H26" s="187"/>
      <c r="I26" s="187"/>
      <c r="J26" s="187"/>
      <c r="K26" s="187"/>
      <c r="L26" s="187"/>
      <c r="M26" s="187"/>
      <c r="N26" s="187"/>
      <c r="O26" s="187"/>
      <c r="P26" s="187"/>
      <c r="Q26" s="187"/>
      <c r="R26" s="187"/>
      <c r="S26" s="187"/>
      <c r="T26" s="187"/>
      <c r="U26" s="187"/>
    </row>
    <row r="27" spans="2:28" ht="27.75" customHeight="1"/>
    <row r="28" spans="2:28">
      <c r="C28" s="747" t="s">
        <v>553</v>
      </c>
      <c r="D28" s="747"/>
      <c r="E28" s="747"/>
      <c r="F28" s="284"/>
      <c r="G28" s="667"/>
      <c r="H28" s="667"/>
      <c r="I28" s="667"/>
      <c r="J28" s="667"/>
      <c r="K28" s="667"/>
      <c r="M28" s="285" t="s">
        <v>554</v>
      </c>
      <c r="N28" s="286"/>
      <c r="O28" s="285"/>
      <c r="P28" s="285"/>
      <c r="Q28" s="746"/>
      <c r="R28" s="746"/>
      <c r="S28" s="746"/>
      <c r="AB28" s="1" t="s">
        <v>952</v>
      </c>
    </row>
    <row r="29" spans="2:28" ht="10.5" customHeight="1">
      <c r="C29" s="284"/>
      <c r="D29" s="284"/>
      <c r="E29" s="284"/>
      <c r="F29" s="284"/>
      <c r="G29" s="287"/>
      <c r="H29" s="287"/>
      <c r="I29" s="287"/>
      <c r="J29" s="287"/>
      <c r="K29" s="287"/>
      <c r="M29" s="285"/>
      <c r="N29" s="286"/>
      <c r="O29" s="285"/>
      <c r="P29" s="285"/>
      <c r="Q29" s="286"/>
      <c r="R29" s="286"/>
      <c r="S29" s="286"/>
      <c r="AB29" s="1" t="s">
        <v>433</v>
      </c>
    </row>
    <row r="30" spans="2:28" ht="20.25" customHeight="1">
      <c r="C30" s="284"/>
      <c r="D30" s="284"/>
      <c r="E30" s="284"/>
      <c r="F30" s="284"/>
      <c r="G30" s="287"/>
      <c r="H30" s="287"/>
      <c r="I30" s="287"/>
      <c r="J30" s="287"/>
      <c r="K30" s="287"/>
      <c r="M30" s="288" t="s">
        <v>529</v>
      </c>
      <c r="N30" s="286"/>
      <c r="O30" s="285"/>
      <c r="P30" s="285"/>
      <c r="Q30" s="286"/>
      <c r="R30" s="286"/>
      <c r="S30" s="286"/>
      <c r="AB30" s="1" t="s">
        <v>950</v>
      </c>
    </row>
    <row r="31" spans="2:28" ht="16.5" customHeight="1">
      <c r="E31" s="15"/>
      <c r="G31" s="1" t="s">
        <v>574</v>
      </c>
      <c r="M31" s="286"/>
      <c r="N31" s="286" t="s">
        <v>568</v>
      </c>
      <c r="O31" s="286"/>
      <c r="P31" s="286"/>
      <c r="Q31" s="289"/>
      <c r="R31" s="286"/>
      <c r="S31" s="286"/>
      <c r="AB31" s="1" t="s">
        <v>951</v>
      </c>
    </row>
    <row r="32" spans="2:28" ht="16.5" customHeight="1">
      <c r="G32" s="1" t="s">
        <v>569</v>
      </c>
      <c r="M32" s="286"/>
      <c r="N32" s="286" t="s">
        <v>760</v>
      </c>
      <c r="O32" s="286"/>
      <c r="P32" s="286"/>
      <c r="Q32" s="289"/>
      <c r="R32" s="286"/>
      <c r="S32" s="286"/>
      <c r="AB32" s="1" t="s">
        <v>583</v>
      </c>
    </row>
    <row r="33" spans="2:28" ht="16.5" customHeight="1">
      <c r="M33" s="286"/>
      <c r="N33" s="286" t="s">
        <v>761</v>
      </c>
      <c r="O33" s="286"/>
      <c r="P33" s="286"/>
      <c r="Q33" s="289"/>
      <c r="R33" s="286"/>
      <c r="S33" s="286"/>
      <c r="AB33" s="1" t="s">
        <v>434</v>
      </c>
    </row>
    <row r="34" spans="2:28" ht="15" customHeight="1">
      <c r="E34" s="15"/>
      <c r="F34" s="10"/>
      <c r="G34" s="1" t="s">
        <v>798</v>
      </c>
      <c r="M34" s="290" t="s">
        <v>64</v>
      </c>
      <c r="N34" s="290" t="s">
        <v>788</v>
      </c>
      <c r="O34" s="290"/>
      <c r="P34" s="290"/>
      <c r="Q34" s="289"/>
      <c r="R34" s="286"/>
      <c r="S34" s="286"/>
      <c r="T34" s="1" t="s">
        <v>64</v>
      </c>
      <c r="AB34" s="1" t="s">
        <v>576</v>
      </c>
    </row>
    <row r="35" spans="2:28" ht="15" customHeight="1">
      <c r="E35" s="10"/>
      <c r="F35" s="10"/>
      <c r="M35" s="290"/>
      <c r="N35" s="290" t="s">
        <v>792</v>
      </c>
      <c r="O35" s="290"/>
      <c r="P35" s="290"/>
      <c r="Q35" s="289"/>
      <c r="R35" s="286"/>
      <c r="S35" s="286"/>
      <c r="AB35" s="1" t="s">
        <v>435</v>
      </c>
    </row>
    <row r="36" spans="2:28" ht="16.899999999999999" customHeight="1">
      <c r="E36" s="193"/>
      <c r="F36" s="193"/>
      <c r="G36" s="1" t="s">
        <v>799</v>
      </c>
      <c r="H36" s="6"/>
      <c r="M36" s="286"/>
      <c r="N36" s="286" t="s">
        <v>800</v>
      </c>
      <c r="O36" s="286"/>
      <c r="P36" s="286"/>
      <c r="Q36" s="291"/>
      <c r="R36" s="292"/>
      <c r="S36" s="292"/>
      <c r="T36" s="6"/>
    </row>
    <row r="37" spans="2:28" ht="16.899999999999999" customHeight="1">
      <c r="E37" s="193"/>
      <c r="F37" s="193"/>
      <c r="H37" s="6"/>
      <c r="M37" s="286"/>
      <c r="N37" s="286" t="s">
        <v>762</v>
      </c>
      <c r="O37" s="286"/>
      <c r="P37" s="286"/>
      <c r="Q37" s="291"/>
      <c r="R37" s="292"/>
      <c r="S37" s="292"/>
      <c r="T37" s="6"/>
      <c r="AB37" s="1" t="s">
        <v>952</v>
      </c>
    </row>
    <row r="38" spans="2:28" ht="16.899999999999999" customHeight="1">
      <c r="E38" s="193"/>
      <c r="F38" s="193"/>
      <c r="H38" s="6"/>
      <c r="M38" s="286"/>
      <c r="N38" s="286"/>
      <c r="O38" s="286"/>
      <c r="P38" s="286"/>
      <c r="Q38" s="291"/>
      <c r="R38" s="292"/>
      <c r="S38" s="292"/>
      <c r="T38" s="6"/>
      <c r="AB38" s="1" t="s">
        <v>833</v>
      </c>
    </row>
    <row r="39" spans="2:28" ht="21.75" customHeight="1" thickBot="1">
      <c r="B39" s="187"/>
      <c r="C39" s="187" t="s">
        <v>64</v>
      </c>
      <c r="D39" s="187"/>
      <c r="E39" s="293" t="s">
        <v>22</v>
      </c>
      <c r="F39" s="293"/>
      <c r="G39" s="187" t="s">
        <v>64</v>
      </c>
      <c r="H39" s="187"/>
      <c r="I39" s="187"/>
      <c r="J39" s="187"/>
      <c r="K39" s="187"/>
      <c r="L39" s="187"/>
      <c r="M39" s="187"/>
      <c r="N39" s="187"/>
      <c r="O39" s="187"/>
      <c r="P39" s="187"/>
      <c r="Q39" s="294" t="s">
        <v>64</v>
      </c>
      <c r="R39" s="294"/>
      <c r="S39" s="187"/>
      <c r="T39" s="187"/>
      <c r="U39" s="187"/>
      <c r="V39" s="1" t="s">
        <v>189</v>
      </c>
      <c r="AB39" s="1" t="s">
        <v>740</v>
      </c>
    </row>
    <row r="40" spans="2:28" ht="21" customHeight="1">
      <c r="M40" s="693"/>
      <c r="N40" s="693"/>
      <c r="S40" s="745"/>
      <c r="T40" s="745"/>
      <c r="U40" s="39"/>
      <c r="AB40" s="1" t="s">
        <v>741</v>
      </c>
    </row>
    <row r="41" spans="2:28" ht="16.5" customHeight="1">
      <c r="B41" s="193" t="s">
        <v>176</v>
      </c>
      <c r="M41" s="39"/>
      <c r="N41" s="39"/>
      <c r="S41" s="295"/>
      <c r="T41" s="295"/>
      <c r="U41" s="39"/>
      <c r="AB41" s="1" t="s">
        <v>742</v>
      </c>
    </row>
    <row r="42" spans="2:28" ht="9.75" customHeight="1">
      <c r="B42" s="193"/>
      <c r="M42" s="39"/>
      <c r="N42" s="39"/>
      <c r="S42" s="295"/>
      <c r="T42" s="295"/>
      <c r="U42" s="39"/>
      <c r="AB42" s="1" t="s">
        <v>743</v>
      </c>
    </row>
    <row r="43" spans="2:28" ht="16.5" customHeight="1">
      <c r="B43" s="1" t="s">
        <v>529</v>
      </c>
      <c r="M43" s="39"/>
      <c r="N43" s="39"/>
      <c r="S43" s="295"/>
      <c r="T43" s="295"/>
      <c r="U43" s="39"/>
      <c r="AB43" s="1" t="s">
        <v>744</v>
      </c>
    </row>
    <row r="44" spans="2:28" ht="4.5" customHeight="1">
      <c r="M44" s="39"/>
      <c r="N44" s="39"/>
      <c r="S44" s="295"/>
      <c r="T44" s="295"/>
      <c r="U44" s="39"/>
      <c r="AB44" s="1" t="s">
        <v>745</v>
      </c>
    </row>
    <row r="45" spans="2:28" ht="16.5" customHeight="1">
      <c r="D45" s="16" t="s">
        <v>698</v>
      </c>
      <c r="E45" s="16"/>
      <c r="F45" s="16"/>
      <c r="G45" s="16"/>
      <c r="H45" s="16"/>
      <c r="I45" s="16"/>
      <c r="L45" s="1" t="s">
        <v>572</v>
      </c>
      <c r="O45" s="4"/>
      <c r="P45" s="39"/>
      <c r="Q45" s="39"/>
      <c r="R45" s="39"/>
      <c r="S45" s="676"/>
      <c r="T45" s="676"/>
      <c r="AB45" s="1" t="s">
        <v>746</v>
      </c>
    </row>
    <row r="46" spans="2:28" ht="16.5" customHeight="1">
      <c r="D46" s="16" t="s">
        <v>570</v>
      </c>
      <c r="E46" s="16"/>
      <c r="F46" s="16"/>
      <c r="G46" s="16"/>
      <c r="H46" s="16"/>
      <c r="I46" s="16"/>
      <c r="L46" s="16" t="s">
        <v>341</v>
      </c>
      <c r="N46" s="39"/>
      <c r="S46" s="683"/>
      <c r="T46" s="683"/>
      <c r="U46" s="39"/>
      <c r="AB46" s="1" t="s">
        <v>747</v>
      </c>
    </row>
    <row r="47" spans="2:28" ht="17.25" customHeight="1">
      <c r="D47" s="16" t="s">
        <v>571</v>
      </c>
      <c r="E47" s="16"/>
      <c r="F47" s="16"/>
      <c r="G47" s="16"/>
      <c r="H47" s="16"/>
      <c r="I47" s="16"/>
      <c r="L47" s="16" t="s">
        <v>573</v>
      </c>
      <c r="S47" s="725"/>
      <c r="T47" s="725"/>
      <c r="AB47" s="1" t="s">
        <v>748</v>
      </c>
    </row>
    <row r="48" spans="2:28" ht="16.149999999999999" customHeight="1">
      <c r="B48" s="680" t="s">
        <v>813</v>
      </c>
      <c r="C48" s="680"/>
      <c r="D48" s="680"/>
      <c r="E48" s="672"/>
      <c r="F48" s="672"/>
      <c r="G48" s="672"/>
      <c r="H48" s="672"/>
      <c r="I48" s="672"/>
    </row>
    <row r="49" spans="3:16" ht="12.75" customHeight="1">
      <c r="D49" s="4"/>
      <c r="I49" s="16"/>
      <c r="J49" s="4"/>
      <c r="K49" s="4"/>
      <c r="L49" s="4"/>
      <c r="O49" s="4"/>
      <c r="P49" s="16"/>
    </row>
    <row r="50" spans="3:16" ht="8.25" customHeight="1">
      <c r="D50" s="4"/>
      <c r="I50" s="16"/>
      <c r="J50" s="4"/>
      <c r="K50" s="4"/>
      <c r="L50" s="4"/>
      <c r="O50" s="4"/>
      <c r="P50" s="16"/>
    </row>
    <row r="51" spans="3:16" ht="18.600000000000001" customHeight="1">
      <c r="P51" s="39"/>
    </row>
    <row r="52" spans="3:16" ht="18" customHeight="1">
      <c r="C52" s="16"/>
      <c r="D52" s="16"/>
      <c r="F52" s="296"/>
      <c r="G52" s="39"/>
      <c r="P52" s="39"/>
    </row>
    <row r="53" spans="3:16" ht="8.25" customHeight="1">
      <c r="L53" s="39"/>
      <c r="P53" s="39"/>
    </row>
  </sheetData>
  <sheetProtection algorithmName="SHA-512" hashValue="vtnxyuHrqrECkSW92G5fe1uM+OMAjC5jW3yp7RqSZcNbGfx00fgUzoKfTf28XX7VywbDqfjRNXIZbSE6sR6DYw==" saltValue="U3EGSd8pZJtqhCy2xVlyTw==" spinCount="100000" sheet="1" selectLockedCells="1"/>
  <mergeCells count="25">
    <mergeCell ref="M40:N40"/>
    <mergeCell ref="S40:T40"/>
    <mergeCell ref="Q28:S28"/>
    <mergeCell ref="E48:I48"/>
    <mergeCell ref="G28:K28"/>
    <mergeCell ref="S46:T46"/>
    <mergeCell ref="S45:T45"/>
    <mergeCell ref="S47:T47"/>
    <mergeCell ref="C28:E28"/>
    <mergeCell ref="B48:D48"/>
    <mergeCell ref="D22:G22"/>
    <mergeCell ref="D24:G24"/>
    <mergeCell ref="C12:G12"/>
    <mergeCell ref="H23:U23"/>
    <mergeCell ref="Q2:U4"/>
    <mergeCell ref="D5:G5"/>
    <mergeCell ref="D6:G6"/>
    <mergeCell ref="D7:G7"/>
    <mergeCell ref="D9:G9"/>
    <mergeCell ref="D10:G10"/>
    <mergeCell ref="T7:U7"/>
    <mergeCell ref="R15:T15"/>
    <mergeCell ref="M18:Q18"/>
    <mergeCell ref="H24:U24"/>
    <mergeCell ref="H22:U22"/>
  </mergeCells>
  <phoneticPr fontId="0" type="noConversion"/>
  <dataValidations count="3">
    <dataValidation type="list" errorStyle="warning" showInputMessage="1" showErrorMessage="1" errorTitle="SmartDox" error="The value you entered for the dropdown is not valid." sqref="G29:G30">
      <formula1>SD_D_PL_TargetType_Name</formula1>
    </dataValidation>
    <dataValidation type="list" errorStyle="warning" showInputMessage="1" showErrorMessage="1" errorTitle="SmartDox" error="The value you entered for the dropdown is not valid." sqref="G28:K28">
      <formula1>$AB$28:$AB$35</formula1>
    </dataValidation>
    <dataValidation type="list" errorStyle="warning" showInputMessage="1" showErrorMessage="1" errorTitle="SmartDox" error="The value you entered for the dropdown is not valid." sqref="Q28:S28">
      <formula1>$AB$37:$AB$47</formula1>
    </dataValidation>
  </dataValidations>
  <printOptions horizontalCentered="1" verticalCentered="1"/>
  <pageMargins left="0.45" right="0.44" top="0" bottom="1.4" header="0" footer="0.5"/>
  <pageSetup scale="75" orientation="portrait" verticalDpi="4294967292" r:id="rId1"/>
  <headerFooter alignWithMargins="0">
    <oddFooter>&amp;R&amp;"Arial Narrow,Regular"&amp;11Page 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299" r:id="rId4" name="SD_A_41">
              <controlPr defaultSize="0" autoFill="0" autoLine="0" autoPict="0">
                <anchor moveWithCells="1">
                  <from>
                    <xdr:col>1</xdr:col>
                    <xdr:colOff>0</xdr:colOff>
                    <xdr:row>44</xdr:row>
                    <xdr:rowOff>0</xdr:rowOff>
                  </from>
                  <to>
                    <xdr:col>2</xdr:col>
                    <xdr:colOff>171450</xdr:colOff>
                    <xdr:row>45</xdr:row>
                    <xdr:rowOff>0</xdr:rowOff>
                  </to>
                </anchor>
              </controlPr>
            </control>
          </mc:Choice>
        </mc:AlternateContent>
        <mc:AlternateContent xmlns:mc="http://schemas.openxmlformats.org/markup-compatibility/2006">
          <mc:Choice Requires="x14">
            <control shapeId="6301" r:id="rId5" name="SD_A_42">
              <controlPr defaultSize="0" autoFill="0" autoLine="0" autoPict="0">
                <anchor moveWithCells="1">
                  <from>
                    <xdr:col>1</xdr:col>
                    <xdr:colOff>0</xdr:colOff>
                    <xdr:row>45</xdr:row>
                    <xdr:rowOff>0</xdr:rowOff>
                  </from>
                  <to>
                    <xdr:col>2</xdr:col>
                    <xdr:colOff>171450</xdr:colOff>
                    <xdr:row>46</xdr:row>
                    <xdr:rowOff>0</xdr:rowOff>
                  </to>
                </anchor>
              </controlPr>
            </control>
          </mc:Choice>
        </mc:AlternateContent>
        <mc:AlternateContent xmlns:mc="http://schemas.openxmlformats.org/markup-compatibility/2006">
          <mc:Choice Requires="x14">
            <control shapeId="6303" r:id="rId6" name="SD_A_43">
              <controlPr defaultSize="0" autoFill="0" autoLine="0" autoPict="0">
                <anchor moveWithCells="1">
                  <from>
                    <xdr:col>1</xdr:col>
                    <xdr:colOff>0</xdr:colOff>
                    <xdr:row>46</xdr:row>
                    <xdr:rowOff>0</xdr:rowOff>
                  </from>
                  <to>
                    <xdr:col>2</xdr:col>
                    <xdr:colOff>171450</xdr:colOff>
                    <xdr:row>47</xdr:row>
                    <xdr:rowOff>0</xdr:rowOff>
                  </to>
                </anchor>
              </controlPr>
            </control>
          </mc:Choice>
        </mc:AlternateContent>
        <mc:AlternateContent xmlns:mc="http://schemas.openxmlformats.org/markup-compatibility/2006">
          <mc:Choice Requires="x14">
            <control shapeId="6374" r:id="rId7" name="SD_A_65">
              <controlPr defaultSize="0" autoFill="0" autoLine="0" autoPict="0">
                <anchor moveWithCells="1">
                  <from>
                    <xdr:col>12</xdr:col>
                    <xdr:colOff>47625</xdr:colOff>
                    <xdr:row>30</xdr:row>
                    <xdr:rowOff>0</xdr:rowOff>
                  </from>
                  <to>
                    <xdr:col>13</xdr:col>
                    <xdr:colOff>57150</xdr:colOff>
                    <xdr:row>31</xdr:row>
                    <xdr:rowOff>0</xdr:rowOff>
                  </to>
                </anchor>
              </controlPr>
            </control>
          </mc:Choice>
        </mc:AlternateContent>
        <mc:AlternateContent xmlns:mc="http://schemas.openxmlformats.org/markup-compatibility/2006">
          <mc:Choice Requires="x14">
            <control shapeId="6376" r:id="rId8" name="SD_A_66">
              <controlPr defaultSize="0" autoFill="0" autoLine="0" autoPict="0">
                <anchor moveWithCells="1">
                  <from>
                    <xdr:col>12</xdr:col>
                    <xdr:colOff>47625</xdr:colOff>
                    <xdr:row>31</xdr:row>
                    <xdr:rowOff>0</xdr:rowOff>
                  </from>
                  <to>
                    <xdr:col>13</xdr:col>
                    <xdr:colOff>57150</xdr:colOff>
                    <xdr:row>32</xdr:row>
                    <xdr:rowOff>0</xdr:rowOff>
                  </to>
                </anchor>
              </controlPr>
            </control>
          </mc:Choice>
        </mc:AlternateContent>
        <mc:AlternateContent xmlns:mc="http://schemas.openxmlformats.org/markup-compatibility/2006">
          <mc:Choice Requires="x14">
            <control shapeId="6378" r:id="rId9" name="SD_A_67">
              <controlPr defaultSize="0" autoFill="0" autoLine="0" autoPict="0">
                <anchor moveWithCells="1">
                  <from>
                    <xdr:col>12</xdr:col>
                    <xdr:colOff>47625</xdr:colOff>
                    <xdr:row>32</xdr:row>
                    <xdr:rowOff>0</xdr:rowOff>
                  </from>
                  <to>
                    <xdr:col>13</xdr:col>
                    <xdr:colOff>57150</xdr:colOff>
                    <xdr:row>33</xdr:row>
                    <xdr:rowOff>0</xdr:rowOff>
                  </to>
                </anchor>
              </controlPr>
            </control>
          </mc:Choice>
        </mc:AlternateContent>
        <mc:AlternateContent xmlns:mc="http://schemas.openxmlformats.org/markup-compatibility/2006">
          <mc:Choice Requires="x14">
            <control shapeId="6393" r:id="rId10" name="SD_A_71">
              <controlPr defaultSize="0" autoFill="0" autoLine="0" autoPict="0">
                <anchor moveWithCells="1">
                  <from>
                    <xdr:col>12</xdr:col>
                    <xdr:colOff>38100</xdr:colOff>
                    <xdr:row>32</xdr:row>
                    <xdr:rowOff>190500</xdr:rowOff>
                  </from>
                  <to>
                    <xdr:col>13</xdr:col>
                    <xdr:colOff>47625</xdr:colOff>
                    <xdr:row>34</xdr:row>
                    <xdr:rowOff>0</xdr:rowOff>
                  </to>
                </anchor>
              </controlPr>
            </control>
          </mc:Choice>
        </mc:AlternateContent>
        <mc:AlternateContent xmlns:mc="http://schemas.openxmlformats.org/markup-compatibility/2006">
          <mc:Choice Requires="x14">
            <control shapeId="6399" r:id="rId11" name="SD_A_74">
              <controlPr defaultSize="0" autoFill="0" autoLine="0" autoPict="0">
                <anchor moveWithCells="1">
                  <from>
                    <xdr:col>12</xdr:col>
                    <xdr:colOff>38100</xdr:colOff>
                    <xdr:row>34</xdr:row>
                    <xdr:rowOff>0</xdr:rowOff>
                  </from>
                  <to>
                    <xdr:col>13</xdr:col>
                    <xdr:colOff>47625</xdr:colOff>
                    <xdr:row>35</xdr:row>
                    <xdr:rowOff>19050</xdr:rowOff>
                  </to>
                </anchor>
              </controlPr>
            </control>
          </mc:Choice>
        </mc:AlternateContent>
        <mc:AlternateContent xmlns:mc="http://schemas.openxmlformats.org/markup-compatibility/2006">
          <mc:Choice Requires="x14">
            <control shapeId="6401" r:id="rId12" name="SD_A_75">
              <controlPr defaultSize="0" autoFill="0" autoLine="0" autoPict="0">
                <anchor moveWithCells="1">
                  <from>
                    <xdr:col>12</xdr:col>
                    <xdr:colOff>38100</xdr:colOff>
                    <xdr:row>36</xdr:row>
                    <xdr:rowOff>0</xdr:rowOff>
                  </from>
                  <to>
                    <xdr:col>13</xdr:col>
                    <xdr:colOff>47625</xdr:colOff>
                    <xdr:row>37</xdr:row>
                    <xdr:rowOff>0</xdr:rowOff>
                  </to>
                </anchor>
              </controlPr>
            </control>
          </mc:Choice>
        </mc:AlternateContent>
        <mc:AlternateContent xmlns:mc="http://schemas.openxmlformats.org/markup-compatibility/2006">
          <mc:Choice Requires="x14">
            <control shapeId="6403" r:id="rId13" name="SD_A_76">
              <controlPr defaultSize="0" autoFill="0" autoLine="0" autoPict="0">
                <anchor moveWithCells="1">
                  <from>
                    <xdr:col>12</xdr:col>
                    <xdr:colOff>38100</xdr:colOff>
                    <xdr:row>35</xdr:row>
                    <xdr:rowOff>0</xdr:rowOff>
                  </from>
                  <to>
                    <xdr:col>13</xdr:col>
                    <xdr:colOff>47625</xdr:colOff>
                    <xdr:row>36</xdr:row>
                    <xdr:rowOff>0</xdr:rowOff>
                  </to>
                </anchor>
              </controlPr>
            </control>
          </mc:Choice>
        </mc:AlternateContent>
        <mc:AlternateContent xmlns:mc="http://schemas.openxmlformats.org/markup-compatibility/2006">
          <mc:Choice Requires="x14">
            <control shapeId="6405" r:id="rId14" name="SD_A_77">
              <controlPr defaultSize="0" autoFill="0" autoLine="0" autoPict="0">
                <anchor moveWithCells="1">
                  <from>
                    <xdr:col>4</xdr:col>
                    <xdr:colOff>247650</xdr:colOff>
                    <xdr:row>35</xdr:row>
                    <xdr:rowOff>0</xdr:rowOff>
                  </from>
                  <to>
                    <xdr:col>6</xdr:col>
                    <xdr:colOff>47625</xdr:colOff>
                    <xdr:row>36</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O68"/>
  <sheetViews>
    <sheetView showGridLines="0" showRuler="0" topLeftCell="A37" zoomScaleNormal="100" workbookViewId="0">
      <selection activeCell="I51" sqref="I51"/>
    </sheetView>
  </sheetViews>
  <sheetFormatPr defaultColWidth="9.140625" defaultRowHeight="16.5"/>
  <cols>
    <col min="1" max="1" width="3.7109375" style="1" customWidth="1"/>
    <col min="2" max="2" width="14.28515625" style="1" customWidth="1"/>
    <col min="3" max="3" width="30.7109375" style="1" customWidth="1"/>
    <col min="4" max="4" width="8.7109375" style="1" customWidth="1"/>
    <col min="5" max="5" width="20.140625" style="3" customWidth="1"/>
    <col min="6" max="6" width="4.42578125" style="1" customWidth="1"/>
    <col min="7" max="7" width="21.28515625" style="3" customWidth="1"/>
    <col min="8" max="8" width="4.28515625" style="1" customWidth="1"/>
    <col min="9" max="9" width="20.85546875" style="3" customWidth="1"/>
    <col min="10" max="10" width="3.140625" style="1" customWidth="1"/>
    <col min="11" max="11" width="20" style="1" customWidth="1"/>
    <col min="12" max="16384" width="9.140625" style="1"/>
  </cols>
  <sheetData>
    <row r="1" spans="2:11" ht="27.75" customHeight="1">
      <c r="B1" s="5" t="s">
        <v>118</v>
      </c>
      <c r="C1" s="185"/>
      <c r="D1" s="185"/>
      <c r="E1" s="669" t="s">
        <v>94</v>
      </c>
      <c r="F1" s="669"/>
      <c r="G1" s="669"/>
      <c r="H1" s="669"/>
      <c r="I1" s="669"/>
    </row>
    <row r="2" spans="2:11" ht="14.45" customHeight="1">
      <c r="E2" s="745" t="s">
        <v>119</v>
      </c>
      <c r="F2" s="745"/>
      <c r="G2" s="745"/>
      <c r="H2" s="745"/>
      <c r="I2" s="745"/>
    </row>
    <row r="3" spans="2:11" ht="9.75" customHeight="1" thickBot="1">
      <c r="B3" s="5"/>
      <c r="C3" s="5"/>
      <c r="D3" s="5"/>
      <c r="E3" s="1"/>
      <c r="G3" s="297"/>
      <c r="H3" s="297" t="s">
        <v>64</v>
      </c>
      <c r="I3" s="297" t="s">
        <v>64</v>
      </c>
    </row>
    <row r="4" spans="2:11" ht="16.899999999999999" customHeight="1">
      <c r="B4" s="752" t="s">
        <v>22</v>
      </c>
      <c r="C4" s="752"/>
      <c r="D4" s="752"/>
      <c r="E4" s="752"/>
      <c r="G4" s="748" t="s">
        <v>736</v>
      </c>
      <c r="H4" s="298"/>
      <c r="I4" s="748" t="s">
        <v>120</v>
      </c>
      <c r="J4" s="299"/>
      <c r="K4" s="748" t="s">
        <v>737</v>
      </c>
    </row>
    <row r="5" spans="2:11" ht="11.45" customHeight="1" thickBot="1">
      <c r="B5" s="5"/>
      <c r="C5" s="5"/>
      <c r="D5" s="5"/>
      <c r="E5" s="1"/>
      <c r="G5" s="749"/>
      <c r="H5" s="184"/>
      <c r="I5" s="749"/>
      <c r="K5" s="749"/>
    </row>
    <row r="6" spans="2:11" ht="21" customHeight="1" thickBot="1">
      <c r="B6" s="5" t="s">
        <v>835</v>
      </c>
      <c r="C6" s="185"/>
      <c r="D6" s="185"/>
      <c r="E6" s="300" t="s">
        <v>101</v>
      </c>
      <c r="F6" s="301"/>
      <c r="G6" s="750"/>
      <c r="H6" s="301"/>
      <c r="I6" s="750"/>
      <c r="K6" s="750"/>
    </row>
    <row r="7" spans="2:11" ht="13.9" customHeight="1">
      <c r="B7" s="5" t="s">
        <v>836</v>
      </c>
      <c r="C7" s="5"/>
      <c r="D7" s="5"/>
      <c r="G7" s="302"/>
      <c r="I7" s="303"/>
      <c r="K7" s="304"/>
    </row>
    <row r="8" spans="2:11" ht="14.45" customHeight="1">
      <c r="B8" s="1" t="s">
        <v>837</v>
      </c>
      <c r="E8" s="18">
        <v>0</v>
      </c>
      <c r="F8" s="19"/>
      <c r="G8" s="323" t="s">
        <v>103</v>
      </c>
      <c r="H8" s="19"/>
      <c r="I8" s="325" t="s">
        <v>103</v>
      </c>
      <c r="K8" s="326" t="s">
        <v>103</v>
      </c>
    </row>
    <row r="9" spans="2:11" ht="14.45" customHeight="1">
      <c r="B9" s="1" t="s">
        <v>838</v>
      </c>
      <c r="E9" s="18">
        <v>0</v>
      </c>
      <c r="F9" s="19"/>
      <c r="G9" s="21"/>
      <c r="H9" s="19"/>
      <c r="I9" s="325" t="s">
        <v>103</v>
      </c>
      <c r="K9" s="326"/>
    </row>
    <row r="10" spans="2:11" ht="14.45" customHeight="1">
      <c r="B10" s="1" t="s">
        <v>839</v>
      </c>
      <c r="E10" s="18"/>
      <c r="F10" s="19"/>
      <c r="G10" s="323" t="s">
        <v>103</v>
      </c>
      <c r="H10" s="19"/>
      <c r="I10" s="325" t="s">
        <v>103</v>
      </c>
      <c r="K10" s="326" t="s">
        <v>103</v>
      </c>
    </row>
    <row r="11" spans="2:11" ht="14.45" customHeight="1">
      <c r="B11" s="1" t="s">
        <v>876</v>
      </c>
      <c r="E11" s="18">
        <v>0</v>
      </c>
      <c r="F11" s="19"/>
      <c r="G11" s="324"/>
      <c r="H11" s="19"/>
      <c r="I11" s="325" t="s">
        <v>103</v>
      </c>
      <c r="K11" s="326"/>
    </row>
    <row r="12" spans="2:11" ht="14.45" customHeight="1">
      <c r="B12" s="1" t="s">
        <v>872</v>
      </c>
      <c r="E12" s="18">
        <v>0</v>
      </c>
      <c r="F12" s="19"/>
      <c r="G12" s="324"/>
      <c r="H12" s="19"/>
      <c r="I12" s="325" t="s">
        <v>103</v>
      </c>
      <c r="K12" s="326"/>
    </row>
    <row r="13" spans="2:11" ht="14.45" customHeight="1">
      <c r="B13" s="16" t="s">
        <v>873</v>
      </c>
      <c r="C13" s="167"/>
      <c r="E13" s="18">
        <v>0</v>
      </c>
      <c r="F13" s="19"/>
      <c r="G13" s="324"/>
      <c r="H13" s="19"/>
      <c r="I13" s="325" t="s">
        <v>103</v>
      </c>
      <c r="K13" s="326"/>
    </row>
    <row r="14" spans="2:11" ht="16.5" customHeight="1">
      <c r="C14" s="10"/>
      <c r="D14" s="305" t="s">
        <v>111</v>
      </c>
      <c r="E14" s="150">
        <f>SUM(E8:E13)</f>
        <v>0</v>
      </c>
      <c r="F14" s="19"/>
      <c r="G14" s="151">
        <f>SUM(G9:G13)</f>
        <v>0</v>
      </c>
      <c r="H14" s="19"/>
      <c r="I14" s="152">
        <f>SUM(I9:I13)</f>
        <v>0</v>
      </c>
      <c r="K14" s="153">
        <f>SUM(K9:K13)</f>
        <v>0</v>
      </c>
    </row>
    <row r="15" spans="2:11" ht="14.45" customHeight="1">
      <c r="B15" s="5" t="s">
        <v>840</v>
      </c>
      <c r="C15" s="5"/>
      <c r="D15" s="5"/>
      <c r="E15" s="23"/>
      <c r="F15" s="19"/>
      <c r="G15" s="306"/>
      <c r="H15" s="19"/>
      <c r="I15" s="307"/>
      <c r="K15" s="308"/>
    </row>
    <row r="16" spans="2:11" ht="14.45" customHeight="1">
      <c r="B16" s="1" t="s">
        <v>819</v>
      </c>
      <c r="E16" s="18"/>
      <c r="F16" s="19"/>
      <c r="G16" s="21"/>
      <c r="H16" s="19"/>
      <c r="I16" s="18"/>
      <c r="K16" s="326"/>
    </row>
    <row r="17" spans="2:11" ht="14.45" customHeight="1">
      <c r="B17" s="1" t="s">
        <v>841</v>
      </c>
      <c r="E17" s="18"/>
      <c r="F17" s="19"/>
      <c r="G17" s="324"/>
      <c r="H17" s="19"/>
      <c r="I17" s="327"/>
      <c r="K17" s="326"/>
    </row>
    <row r="18" spans="2:11" ht="14.45" customHeight="1">
      <c r="B18" s="16" t="s">
        <v>842</v>
      </c>
      <c r="C18" s="16"/>
      <c r="D18" s="16"/>
      <c r="E18" s="18">
        <v>0</v>
      </c>
      <c r="F18" s="19"/>
      <c r="G18" s="21"/>
      <c r="H18" s="19"/>
      <c r="I18" s="18"/>
      <c r="K18" s="326"/>
    </row>
    <row r="19" spans="2:11" ht="15.75" customHeight="1">
      <c r="C19" s="10"/>
      <c r="D19" s="305" t="s">
        <v>111</v>
      </c>
      <c r="E19" s="150">
        <f>SUM(E16:E18)</f>
        <v>0</v>
      </c>
      <c r="F19" s="19"/>
      <c r="G19" s="154">
        <f>SUM(G16:G18)</f>
        <v>0</v>
      </c>
      <c r="H19" s="309"/>
      <c r="I19" s="150">
        <f>SUM(I16:I18)</f>
        <v>0</v>
      </c>
      <c r="K19" s="153">
        <f>SUM(K16:K18)</f>
        <v>0</v>
      </c>
    </row>
    <row r="20" spans="2:11" ht="13.9" customHeight="1">
      <c r="B20" s="5" t="s">
        <v>843</v>
      </c>
      <c r="C20" s="5"/>
      <c r="D20" s="5"/>
      <c r="E20" s="23"/>
      <c r="F20" s="19"/>
      <c r="G20" s="306"/>
      <c r="H20" s="19"/>
      <c r="I20" s="307"/>
      <c r="K20" s="308"/>
    </row>
    <row r="21" spans="2:11" ht="15.75" customHeight="1">
      <c r="B21" s="1" t="s">
        <v>844</v>
      </c>
      <c r="E21" s="18"/>
      <c r="F21" s="19"/>
      <c r="G21" s="21"/>
      <c r="H21" s="19"/>
      <c r="I21" s="18"/>
      <c r="K21" s="326"/>
    </row>
    <row r="22" spans="2:11" ht="15.75" customHeight="1">
      <c r="B22" s="1" t="s">
        <v>821</v>
      </c>
      <c r="E22" s="20">
        <v>0</v>
      </c>
      <c r="F22" s="19"/>
      <c r="G22" s="21"/>
      <c r="H22" s="19"/>
      <c r="I22" s="18"/>
      <c r="K22" s="326"/>
    </row>
    <row r="23" spans="2:11" ht="15.75" customHeight="1">
      <c r="B23" s="1" t="s">
        <v>845</v>
      </c>
      <c r="E23" s="20">
        <v>0</v>
      </c>
      <c r="F23" s="19"/>
      <c r="G23" s="21"/>
      <c r="H23" s="19"/>
      <c r="I23" s="18"/>
      <c r="K23" s="326"/>
    </row>
    <row r="24" spans="2:11" ht="15.75" customHeight="1">
      <c r="B24" s="1" t="s">
        <v>846</v>
      </c>
      <c r="E24" s="20">
        <v>0</v>
      </c>
      <c r="F24" s="19"/>
      <c r="G24" s="323" t="s">
        <v>103</v>
      </c>
      <c r="H24" s="19"/>
      <c r="I24" s="328" t="s">
        <v>103</v>
      </c>
      <c r="K24" s="329" t="s">
        <v>103</v>
      </c>
    </row>
    <row r="25" spans="2:11" ht="15.75" customHeight="1">
      <c r="B25" s="1" t="s">
        <v>847</v>
      </c>
      <c r="E25" s="20"/>
      <c r="F25" s="19"/>
      <c r="G25" s="21"/>
      <c r="H25" s="19"/>
      <c r="I25" s="18"/>
      <c r="K25" s="22"/>
    </row>
    <row r="26" spans="2:11" ht="15.75" customHeight="1">
      <c r="B26" s="1" t="s">
        <v>848</v>
      </c>
      <c r="E26" s="20">
        <v>0</v>
      </c>
      <c r="F26" s="19"/>
      <c r="G26" s="21"/>
      <c r="H26" s="19"/>
      <c r="I26" s="18"/>
      <c r="K26" s="22"/>
    </row>
    <row r="27" spans="2:11" ht="15.75" customHeight="1">
      <c r="B27" s="1" t="s">
        <v>849</v>
      </c>
      <c r="E27" s="20"/>
      <c r="F27" s="19"/>
      <c r="G27" s="21"/>
      <c r="H27" s="19"/>
      <c r="I27" s="18"/>
      <c r="K27" s="22"/>
    </row>
    <row r="28" spans="2:11" ht="15.75" customHeight="1">
      <c r="B28" s="1" t="s">
        <v>825</v>
      </c>
      <c r="E28" s="18"/>
      <c r="F28" s="19"/>
      <c r="G28" s="21"/>
      <c r="H28" s="19"/>
      <c r="I28" s="18"/>
      <c r="K28" s="22"/>
    </row>
    <row r="29" spans="2:11" ht="15.75" customHeight="1">
      <c r="B29" s="1" t="s">
        <v>850</v>
      </c>
      <c r="E29" s="20"/>
      <c r="F29" s="19"/>
      <c r="G29" s="21"/>
      <c r="H29" s="19"/>
      <c r="I29" s="18"/>
      <c r="K29" s="22"/>
    </row>
    <row r="30" spans="2:11" ht="15.75" customHeight="1">
      <c r="B30" s="1" t="s">
        <v>851</v>
      </c>
      <c r="E30" s="20">
        <v>0</v>
      </c>
      <c r="F30" s="19"/>
      <c r="G30" s="21"/>
      <c r="H30" s="19"/>
      <c r="I30" s="18"/>
      <c r="K30" s="22"/>
    </row>
    <row r="31" spans="2:11" ht="15" customHeight="1">
      <c r="D31" s="305" t="s">
        <v>111</v>
      </c>
      <c r="E31" s="150">
        <f>SUM(E21:E30)</f>
        <v>0</v>
      </c>
      <c r="F31" s="19"/>
      <c r="G31" s="154">
        <f>SUM(G21:G30)</f>
        <v>0</v>
      </c>
      <c r="H31" s="310"/>
      <c r="I31" s="150">
        <f>SUM(I21:I30)</f>
        <v>0</v>
      </c>
      <c r="K31" s="155">
        <f>SUM(K21:K30)</f>
        <v>0</v>
      </c>
    </row>
    <row r="32" spans="2:11" ht="3" customHeight="1">
      <c r="E32" s="23"/>
      <c r="F32" s="19"/>
      <c r="G32" s="311"/>
      <c r="H32" s="19"/>
      <c r="I32" s="312"/>
      <c r="K32" s="308"/>
    </row>
    <row r="33" spans="2:15" ht="18.600000000000001" customHeight="1">
      <c r="B33" s="5" t="s">
        <v>852</v>
      </c>
      <c r="C33" s="5"/>
      <c r="D33" s="5"/>
      <c r="E33" s="23"/>
      <c r="F33" s="19"/>
      <c r="G33" s="311"/>
      <c r="H33" s="19"/>
      <c r="I33" s="281"/>
      <c r="K33" s="308"/>
      <c r="O33" s="24"/>
    </row>
    <row r="34" spans="2:15" ht="16.149999999999999" customHeight="1">
      <c r="B34" s="1" t="s">
        <v>853</v>
      </c>
      <c r="E34" s="18">
        <v>0</v>
      </c>
      <c r="F34" s="25"/>
      <c r="G34" s="21"/>
      <c r="H34" s="25"/>
      <c r="I34" s="18"/>
      <c r="K34" s="22"/>
    </row>
    <row r="35" spans="2:15" ht="16.149999999999999" customHeight="1">
      <c r="D35" s="305" t="s">
        <v>111</v>
      </c>
      <c r="E35" s="150">
        <f>SUM(E34)</f>
        <v>0</v>
      </c>
      <c r="F35" s="19"/>
      <c r="G35" s="154">
        <f>SUM(G34)</f>
        <v>0</v>
      </c>
      <c r="H35" s="309"/>
      <c r="I35" s="150">
        <f>SUM(I34)</f>
        <v>0</v>
      </c>
      <c r="K35" s="155">
        <f>SUM(K34)</f>
        <v>0</v>
      </c>
    </row>
    <row r="36" spans="2:15" ht="21.6" customHeight="1">
      <c r="B36" s="5" t="s">
        <v>854</v>
      </c>
      <c r="C36" s="5"/>
      <c r="D36" s="5"/>
      <c r="E36" s="313"/>
      <c r="F36" s="25"/>
      <c r="G36" s="314"/>
      <c r="H36" s="25"/>
      <c r="I36" s="315"/>
      <c r="K36" s="308"/>
    </row>
    <row r="37" spans="2:15" ht="14.45" customHeight="1">
      <c r="B37" s="1" t="s">
        <v>855</v>
      </c>
      <c r="E37" s="18"/>
      <c r="F37" s="25"/>
      <c r="G37" s="21"/>
      <c r="H37" s="24"/>
      <c r="I37" s="18"/>
      <c r="K37" s="22"/>
    </row>
    <row r="38" spans="2:15" ht="14.45" customHeight="1">
      <c r="B38" s="1" t="s">
        <v>856</v>
      </c>
      <c r="E38" s="18">
        <v>0</v>
      </c>
      <c r="F38" s="25"/>
      <c r="G38" s="21"/>
      <c r="H38" s="24"/>
      <c r="I38" s="18"/>
      <c r="K38" s="22"/>
    </row>
    <row r="39" spans="2:15" ht="14.45" customHeight="1">
      <c r="B39" s="1" t="s">
        <v>857</v>
      </c>
      <c r="E39" s="18"/>
      <c r="F39" s="25"/>
      <c r="G39" s="21"/>
      <c r="H39" s="24"/>
      <c r="I39" s="18"/>
      <c r="K39" s="22"/>
    </row>
    <row r="40" spans="2:15" ht="14.45" customHeight="1">
      <c r="B40" s="1" t="s">
        <v>874</v>
      </c>
      <c r="C40" s="167"/>
      <c r="E40" s="18">
        <v>0</v>
      </c>
      <c r="F40" s="25"/>
      <c r="G40" s="21"/>
      <c r="H40" s="24"/>
      <c r="I40" s="18"/>
      <c r="K40" s="22"/>
    </row>
    <row r="41" spans="2:15" ht="14.45" customHeight="1">
      <c r="C41" s="10"/>
      <c r="D41" s="305" t="s">
        <v>111</v>
      </c>
      <c r="E41" s="150">
        <f>SUM(E37:E40)</f>
        <v>0</v>
      </c>
      <c r="F41" s="25"/>
      <c r="G41" s="154">
        <f>SUM(G37:G40)</f>
        <v>0</v>
      </c>
      <c r="H41" s="25"/>
      <c r="I41" s="150">
        <f>SUM(I37:I40)</f>
        <v>0</v>
      </c>
      <c r="K41" s="155">
        <f>SUM(K37:K40)</f>
        <v>0</v>
      </c>
    </row>
    <row r="42" spans="2:15" ht="20.25" customHeight="1">
      <c r="B42" s="751" t="s">
        <v>858</v>
      </c>
      <c r="C42" s="751"/>
      <c r="D42" s="316"/>
      <c r="E42" s="123"/>
      <c r="F42" s="25"/>
      <c r="G42" s="314"/>
      <c r="H42" s="25"/>
      <c r="I42" s="315"/>
      <c r="K42" s="308"/>
    </row>
    <row r="43" spans="2:15" s="8" customFormat="1" ht="15.75" customHeight="1">
      <c r="B43" s="8" t="s">
        <v>859</v>
      </c>
      <c r="E43" s="133"/>
      <c r="F43" s="317"/>
      <c r="G43" s="43"/>
      <c r="H43" s="317"/>
      <c r="I43" s="133"/>
      <c r="K43" s="44"/>
    </row>
    <row r="44" spans="2:15" ht="15.75" customHeight="1">
      <c r="B44" s="1" t="s">
        <v>860</v>
      </c>
      <c r="E44" s="133">
        <v>0</v>
      </c>
      <c r="F44" s="25"/>
      <c r="G44" s="21"/>
      <c r="H44" s="25"/>
      <c r="I44" s="18"/>
      <c r="K44" s="22"/>
    </row>
    <row r="45" spans="2:15" ht="14.45" customHeight="1">
      <c r="B45" s="1" t="s">
        <v>877</v>
      </c>
      <c r="E45" s="133">
        <v>0</v>
      </c>
      <c r="F45" s="25"/>
      <c r="G45" s="21"/>
      <c r="H45" s="25"/>
      <c r="I45" s="18"/>
      <c r="K45" s="22"/>
    </row>
    <row r="46" spans="2:15" ht="14.45" customHeight="1">
      <c r="B46" s="1" t="s">
        <v>875</v>
      </c>
      <c r="C46" s="167"/>
      <c r="E46" s="133">
        <v>0</v>
      </c>
      <c r="F46" s="25"/>
      <c r="G46" s="21"/>
      <c r="H46" s="25"/>
      <c r="I46" s="18"/>
      <c r="K46" s="22"/>
    </row>
    <row r="47" spans="2:15" ht="14.25" customHeight="1">
      <c r="C47" s="10"/>
      <c r="D47" s="305" t="s">
        <v>111</v>
      </c>
      <c r="E47" s="150">
        <f>SUM(E43:E46)</f>
        <v>0</v>
      </c>
      <c r="F47" s="25"/>
      <c r="G47" s="154">
        <f>SUM(G43:G46)</f>
        <v>0</v>
      </c>
      <c r="H47" s="25"/>
      <c r="I47" s="150">
        <f>SUM(I43:I46)</f>
        <v>0</v>
      </c>
      <c r="K47" s="155">
        <f>SUM(K43:K46)</f>
        <v>0</v>
      </c>
    </row>
    <row r="48" spans="2:15" ht="13.15" customHeight="1">
      <c r="B48" s="5" t="s">
        <v>861</v>
      </c>
      <c r="C48" s="5"/>
      <c r="D48" s="5"/>
      <c r="E48" s="123"/>
      <c r="F48" s="25"/>
      <c r="G48" s="318"/>
      <c r="H48" s="25"/>
      <c r="I48" s="315"/>
      <c r="K48" s="308"/>
    </row>
    <row r="49" spans="2:11" ht="14.45" customHeight="1">
      <c r="B49" s="1" t="s">
        <v>862</v>
      </c>
      <c r="E49" s="18"/>
      <c r="F49" s="25"/>
      <c r="G49" s="21"/>
      <c r="H49" s="25"/>
      <c r="I49" s="18"/>
      <c r="K49" s="22"/>
    </row>
    <row r="50" spans="2:11" ht="14.45" customHeight="1">
      <c r="B50" s="1" t="s">
        <v>863</v>
      </c>
      <c r="E50" s="18"/>
      <c r="F50" s="25"/>
      <c r="G50" s="21"/>
      <c r="H50" s="25"/>
      <c r="I50" s="18"/>
      <c r="K50" s="22"/>
    </row>
    <row r="51" spans="2:11" ht="14.45" customHeight="1">
      <c r="B51" s="1" t="s">
        <v>864</v>
      </c>
      <c r="E51" s="18"/>
      <c r="F51" s="25"/>
      <c r="G51" s="21"/>
      <c r="H51" s="25"/>
      <c r="I51" s="18"/>
      <c r="K51" s="22"/>
    </row>
    <row r="52" spans="2:11" ht="14.45" customHeight="1">
      <c r="B52" s="1" t="s">
        <v>865</v>
      </c>
      <c r="E52" s="18"/>
      <c r="F52" s="25"/>
      <c r="G52" s="21"/>
      <c r="H52" s="25"/>
      <c r="I52" s="18"/>
      <c r="K52" s="22"/>
    </row>
    <row r="53" spans="2:11" ht="14.45" customHeight="1">
      <c r="B53" s="1" t="s">
        <v>866</v>
      </c>
      <c r="E53" s="18"/>
      <c r="F53" s="25"/>
      <c r="G53" s="21"/>
      <c r="H53" s="25"/>
      <c r="I53" s="18"/>
      <c r="K53" s="22"/>
    </row>
    <row r="54" spans="2:11" ht="14.45" customHeight="1">
      <c r="B54" s="1" t="s">
        <v>867</v>
      </c>
      <c r="E54" s="18"/>
      <c r="F54" s="25"/>
      <c r="G54" s="21"/>
      <c r="H54" s="25"/>
      <c r="I54" s="18"/>
      <c r="K54" s="22"/>
    </row>
    <row r="55" spans="2:11" ht="14.45" customHeight="1">
      <c r="B55" s="1" t="s">
        <v>868</v>
      </c>
      <c r="E55" s="18"/>
      <c r="F55" s="25"/>
      <c r="G55" s="21"/>
      <c r="H55" s="25"/>
      <c r="I55" s="18"/>
      <c r="K55" s="22"/>
    </row>
    <row r="56" spans="2:11" ht="14.45" customHeight="1">
      <c r="B56" s="16" t="s">
        <v>878</v>
      </c>
      <c r="C56" s="167"/>
      <c r="E56" s="18"/>
      <c r="F56" s="25"/>
      <c r="G56" s="21"/>
      <c r="H56" s="25"/>
      <c r="I56" s="18"/>
      <c r="K56" s="22"/>
    </row>
    <row r="57" spans="2:11" ht="14.45" customHeight="1">
      <c r="B57" s="16" t="s">
        <v>878</v>
      </c>
      <c r="C57" s="168"/>
      <c r="E57" s="18"/>
      <c r="F57" s="25"/>
      <c r="G57" s="21"/>
      <c r="H57" s="25"/>
      <c r="I57" s="18"/>
      <c r="K57" s="22"/>
    </row>
    <row r="58" spans="2:11" ht="16.5" customHeight="1">
      <c r="C58" s="10"/>
      <c r="D58" s="305" t="s">
        <v>111</v>
      </c>
      <c r="E58" s="150">
        <f>SUM(E49:E57)</f>
        <v>0</v>
      </c>
      <c r="F58" s="25"/>
      <c r="G58" s="154">
        <f>SUM(G49:G57)</f>
        <v>0</v>
      </c>
      <c r="H58" s="25"/>
      <c r="I58" s="150">
        <f>SUM(I49:I57)</f>
        <v>0</v>
      </c>
      <c r="K58" s="155">
        <f>SUM(K49:K57)</f>
        <v>0</v>
      </c>
    </row>
    <row r="59" spans="2:11" ht="15" customHeight="1">
      <c r="B59" s="5" t="s">
        <v>869</v>
      </c>
      <c r="C59" s="5"/>
      <c r="D59" s="5"/>
      <c r="E59" s="123"/>
      <c r="F59" s="25"/>
      <c r="G59" s="318"/>
      <c r="H59" s="25"/>
      <c r="I59" s="315"/>
      <c r="K59" s="308"/>
    </row>
    <row r="60" spans="2:11" ht="14.45" customHeight="1">
      <c r="B60" s="1" t="s">
        <v>879</v>
      </c>
      <c r="E60" s="18"/>
      <c r="F60" s="25"/>
      <c r="G60" s="323" t="s">
        <v>103</v>
      </c>
      <c r="H60" s="25"/>
      <c r="I60" s="328" t="s">
        <v>103</v>
      </c>
      <c r="K60" s="329" t="s">
        <v>103</v>
      </c>
    </row>
    <row r="61" spans="2:11" ht="14.45" customHeight="1">
      <c r="B61" s="1" t="s">
        <v>870</v>
      </c>
      <c r="E61" s="18"/>
      <c r="F61" s="25"/>
      <c r="G61" s="323" t="s">
        <v>103</v>
      </c>
      <c r="H61" s="25"/>
      <c r="I61" s="328" t="s">
        <v>103</v>
      </c>
      <c r="K61" s="329" t="s">
        <v>103</v>
      </c>
    </row>
    <row r="62" spans="2:11" ht="14.45" customHeight="1">
      <c r="B62" s="1" t="s">
        <v>880</v>
      </c>
      <c r="E62" s="18"/>
      <c r="F62" s="25"/>
      <c r="G62" s="323" t="s">
        <v>103</v>
      </c>
      <c r="H62" s="25"/>
      <c r="I62" s="328" t="s">
        <v>103</v>
      </c>
      <c r="K62" s="329" t="s">
        <v>103</v>
      </c>
    </row>
    <row r="63" spans="2:11" ht="14.45" customHeight="1">
      <c r="B63" s="1" t="s">
        <v>881</v>
      </c>
      <c r="E63" s="18"/>
      <c r="F63" s="25"/>
      <c r="G63" s="323" t="s">
        <v>103</v>
      </c>
      <c r="H63" s="25"/>
      <c r="I63" s="328" t="s">
        <v>103</v>
      </c>
      <c r="K63" s="329" t="s">
        <v>103</v>
      </c>
    </row>
    <row r="64" spans="2:11" ht="14.45" customHeight="1">
      <c r="B64" s="1" t="s">
        <v>871</v>
      </c>
      <c r="E64" s="18">
        <v>0</v>
      </c>
      <c r="F64" s="25"/>
      <c r="G64" s="323" t="s">
        <v>103</v>
      </c>
      <c r="H64" s="25"/>
      <c r="I64" s="328" t="s">
        <v>103</v>
      </c>
      <c r="K64" s="329" t="s">
        <v>103</v>
      </c>
    </row>
    <row r="65" spans="2:11" ht="14.45" customHeight="1">
      <c r="C65" s="10"/>
      <c r="D65" s="305" t="s">
        <v>111</v>
      </c>
      <c r="E65" s="150">
        <f>SUM(E60:E64)</f>
        <v>0</v>
      </c>
      <c r="F65" s="25"/>
      <c r="G65" s="156" t="s">
        <v>103</v>
      </c>
      <c r="H65" s="25"/>
      <c r="I65" s="157" t="s">
        <v>103</v>
      </c>
      <c r="K65" s="158" t="s">
        <v>103</v>
      </c>
    </row>
    <row r="66" spans="2:11" ht="12.75" customHeight="1" thickBot="1">
      <c r="B66" s="5"/>
      <c r="C66" s="5"/>
      <c r="D66" s="5"/>
      <c r="E66" s="147"/>
      <c r="F66" s="25"/>
      <c r="G66" s="148"/>
      <c r="H66" s="25"/>
      <c r="I66" s="147"/>
      <c r="K66" s="308"/>
    </row>
    <row r="67" spans="2:11" ht="15" customHeight="1" thickBot="1">
      <c r="C67" s="10"/>
      <c r="D67" s="10" t="s">
        <v>112</v>
      </c>
      <c r="E67" s="159">
        <f>SUM(E65,E58,E47,E41,E34,E31,E19,E14)</f>
        <v>0</v>
      </c>
      <c r="F67" s="319"/>
      <c r="G67" s="159">
        <f>SUM(G65,G58,G47,G41,G34,G31,G19,G14)</f>
        <v>0</v>
      </c>
      <c r="H67" s="149"/>
      <c r="I67" s="159">
        <f>SUM(I65,I58,I47,I41,I34,I31,I19,I14)</f>
        <v>0</v>
      </c>
      <c r="J67" s="320"/>
      <c r="K67" s="159">
        <f>SUM(K65,K58,K47,K41,K34,K31,K19,K14)</f>
        <v>0</v>
      </c>
    </row>
    <row r="68" spans="2:11" ht="24.6" customHeight="1">
      <c r="B68" s="321"/>
      <c r="C68" s="31"/>
      <c r="D68" s="31"/>
      <c r="E68" s="322"/>
      <c r="F68" s="30"/>
      <c r="G68" s="322"/>
      <c r="H68" s="30"/>
      <c r="I68" s="30"/>
    </row>
  </sheetData>
  <sheetProtection algorithmName="SHA-512" hashValue="wQnGep6LgSGycxuPXgFklywT0DRmLSz2FhIUHAijpeqWFl+dwuMdfZ4iPHuWnaeSnA/img/Bq6t/74+xLSQcvA==" saltValue="63SqOP1/d0Ycd+NJcXXtiw==" spinCount="100000" sheet="1" selectLockedCells="1"/>
  <mergeCells count="7">
    <mergeCell ref="K4:K6"/>
    <mergeCell ref="B42:C42"/>
    <mergeCell ref="E2:I2"/>
    <mergeCell ref="E1:I1"/>
    <mergeCell ref="B4:E4"/>
    <mergeCell ref="G4:G6"/>
    <mergeCell ref="I4:I6"/>
  </mergeCells>
  <phoneticPr fontId="0" type="noConversion"/>
  <printOptions horizontalCentered="1" verticalCentered="1"/>
  <pageMargins left="0.45" right="0.44" top="0.25" bottom="0.75" header="0" footer="0.5"/>
  <pageSetup scale="65" orientation="portrait" verticalDpi="4294967292" r:id="rId1"/>
  <headerFooter alignWithMargins="0">
    <oddFooter>&amp;R&amp;"Arial Narrow,Regular"&amp;11Page 7</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autoPageBreaks="0" fitToPage="1"/>
  </sheetPr>
  <dimension ref="B1:P68"/>
  <sheetViews>
    <sheetView showGridLines="0" zoomScaleNormal="100" workbookViewId="0">
      <selection activeCell="I22" sqref="I22"/>
    </sheetView>
  </sheetViews>
  <sheetFormatPr defaultColWidth="9.140625" defaultRowHeight="16.5"/>
  <cols>
    <col min="1" max="1" width="3.28515625" style="1" customWidth="1"/>
    <col min="2" max="2" width="14" style="16" customWidth="1"/>
    <col min="3" max="3" width="33.140625" style="1" customWidth="1"/>
    <col min="4" max="4" width="10.140625" style="1" customWidth="1"/>
    <col min="5" max="5" width="17.85546875" style="1" customWidth="1"/>
    <col min="6" max="6" width="3.85546875" style="1" customWidth="1"/>
    <col min="7" max="7" width="20.140625" style="1" customWidth="1"/>
    <col min="8" max="8" width="3.85546875" style="1" customWidth="1"/>
    <col min="9" max="9" width="18.5703125" style="1" customWidth="1"/>
    <col min="10" max="10" width="4.28515625" style="1" customWidth="1"/>
    <col min="11" max="11" width="19.7109375" style="1" customWidth="1"/>
    <col min="12" max="12" width="6.7109375" style="1" customWidth="1"/>
    <col min="13" max="13" width="8.5703125" style="1" customWidth="1"/>
    <col min="14" max="14" width="9.7109375" style="1" customWidth="1"/>
    <col min="15" max="16" width="9.85546875" style="1" customWidth="1"/>
    <col min="17" max="17" width="6.28515625" style="1" customWidth="1"/>
    <col min="18" max="18" width="9.140625" style="1" customWidth="1"/>
    <col min="19" max="16384" width="9.140625" style="1"/>
  </cols>
  <sheetData>
    <row r="1" spans="2:11" ht="30.75" customHeight="1">
      <c r="B1" s="330" t="s">
        <v>93</v>
      </c>
      <c r="C1" s="185"/>
      <c r="D1" s="185"/>
      <c r="E1" s="753" t="s">
        <v>94</v>
      </c>
      <c r="F1" s="753"/>
      <c r="G1" s="753"/>
      <c r="H1" s="753"/>
      <c r="I1" s="753"/>
      <c r="J1" s="186"/>
      <c r="K1" s="186"/>
    </row>
    <row r="2" spans="2:11" ht="14.45" customHeight="1">
      <c r="E2" s="673" t="s">
        <v>113</v>
      </c>
      <c r="F2" s="673"/>
      <c r="G2" s="673"/>
      <c r="H2" s="673"/>
      <c r="I2" s="673"/>
      <c r="J2" s="3"/>
      <c r="K2" s="3"/>
    </row>
    <row r="3" spans="2:11" ht="7.15" customHeight="1" thickBot="1">
      <c r="B3" s="330"/>
      <c r="C3" s="185"/>
      <c r="D3" s="185"/>
      <c r="G3" s="184"/>
      <c r="H3" s="184"/>
      <c r="I3" s="184"/>
      <c r="J3" s="184"/>
      <c r="K3" s="184"/>
    </row>
    <row r="4" spans="2:11" ht="22.9" customHeight="1">
      <c r="B4" s="9"/>
      <c r="C4" s="5"/>
      <c r="D4" s="5"/>
      <c r="G4" s="331" t="s">
        <v>738</v>
      </c>
      <c r="H4" s="298"/>
      <c r="I4" s="331">
        <v>0.7</v>
      </c>
      <c r="J4" s="331"/>
      <c r="K4" s="331" t="s">
        <v>739</v>
      </c>
    </row>
    <row r="5" spans="2:11" ht="17.25" thickBot="1">
      <c r="B5" s="9"/>
      <c r="C5" s="5"/>
      <c r="D5" s="5"/>
      <c r="G5" s="332" t="s">
        <v>100</v>
      </c>
      <c r="H5" s="184"/>
      <c r="I5" s="332" t="s">
        <v>100</v>
      </c>
      <c r="J5" s="4"/>
      <c r="K5" s="332" t="s">
        <v>100</v>
      </c>
    </row>
    <row r="6" spans="2:11" ht="17.45" customHeight="1" thickBot="1">
      <c r="B6" s="333" t="s">
        <v>835</v>
      </c>
      <c r="C6" s="334"/>
      <c r="D6" s="5"/>
      <c r="E6" s="300" t="s">
        <v>101</v>
      </c>
      <c r="F6" s="301"/>
      <c r="G6" s="335" t="s">
        <v>102</v>
      </c>
      <c r="H6" s="301"/>
      <c r="I6" s="335" t="s">
        <v>102</v>
      </c>
      <c r="J6" s="301"/>
      <c r="K6" s="335" t="s">
        <v>102</v>
      </c>
    </row>
    <row r="7" spans="2:11" ht="14.45" customHeight="1">
      <c r="B7" s="330" t="s">
        <v>889</v>
      </c>
      <c r="C7" s="185"/>
      <c r="D7" s="185"/>
      <c r="G7" s="26"/>
      <c r="I7" s="336"/>
      <c r="K7" s="337"/>
    </row>
    <row r="8" spans="2:11" ht="13.5" customHeight="1">
      <c r="B8" s="16" t="s">
        <v>890</v>
      </c>
      <c r="E8" s="18"/>
      <c r="F8" s="123"/>
      <c r="G8" s="21"/>
      <c r="H8" s="338"/>
      <c r="I8" s="18"/>
      <c r="J8" s="338"/>
      <c r="K8" s="22"/>
    </row>
    <row r="9" spans="2:11" ht="14.45" customHeight="1">
      <c r="B9" s="16" t="s">
        <v>891</v>
      </c>
      <c r="E9" s="18"/>
      <c r="F9" s="123"/>
      <c r="G9" s="21"/>
      <c r="H9" s="338"/>
      <c r="I9" s="18"/>
      <c r="J9" s="338"/>
      <c r="K9" s="22"/>
    </row>
    <row r="10" spans="2:11" ht="14.45" customHeight="1">
      <c r="B10" s="16" t="s">
        <v>892</v>
      </c>
      <c r="E10" s="18"/>
      <c r="F10" s="123"/>
      <c r="G10" s="21"/>
      <c r="H10" s="338"/>
      <c r="I10" s="18"/>
      <c r="J10" s="338"/>
      <c r="K10" s="22"/>
    </row>
    <row r="11" spans="2:11" ht="14.45" customHeight="1">
      <c r="B11" s="16" t="s">
        <v>893</v>
      </c>
      <c r="E11" s="18"/>
      <c r="F11" s="123"/>
      <c r="G11" s="21"/>
      <c r="H11" s="338"/>
      <c r="I11" s="18"/>
      <c r="J11" s="338"/>
      <c r="K11" s="22"/>
    </row>
    <row r="12" spans="2:11" ht="14.45" customHeight="1">
      <c r="B12" s="16" t="s">
        <v>894</v>
      </c>
      <c r="E12" s="18"/>
      <c r="F12" s="123"/>
      <c r="G12" s="324" t="s">
        <v>103</v>
      </c>
      <c r="H12" s="338"/>
      <c r="I12" s="327" t="s">
        <v>103</v>
      </c>
      <c r="J12" s="339"/>
      <c r="K12" s="388" t="s">
        <v>103</v>
      </c>
    </row>
    <row r="13" spans="2:11" ht="14.45" customHeight="1">
      <c r="B13" s="16" t="s">
        <v>882</v>
      </c>
      <c r="E13" s="18"/>
      <c r="F13" s="123"/>
      <c r="G13" s="324" t="s">
        <v>103</v>
      </c>
      <c r="H13" s="340" t="s">
        <v>64</v>
      </c>
      <c r="I13" s="327" t="s">
        <v>103</v>
      </c>
      <c r="J13" s="339"/>
      <c r="K13" s="388" t="s">
        <v>103</v>
      </c>
    </row>
    <row r="14" spans="2:11" ht="14.45" customHeight="1">
      <c r="B14" s="16" t="s">
        <v>883</v>
      </c>
      <c r="E14" s="18"/>
      <c r="F14" s="123"/>
      <c r="G14" s="324" t="s">
        <v>103</v>
      </c>
      <c r="H14" s="338"/>
      <c r="I14" s="327" t="s">
        <v>103</v>
      </c>
      <c r="J14" s="339"/>
      <c r="K14" s="388" t="s">
        <v>103</v>
      </c>
    </row>
    <row r="15" spans="2:11" ht="14.45" customHeight="1">
      <c r="B15" s="16" t="s">
        <v>895</v>
      </c>
      <c r="E15" s="18"/>
      <c r="F15" s="123"/>
      <c r="G15" s="324"/>
      <c r="H15" s="338"/>
      <c r="I15" s="327"/>
      <c r="J15" s="339"/>
      <c r="K15" s="388"/>
    </row>
    <row r="16" spans="2:11" ht="14.45" customHeight="1">
      <c r="B16" s="16" t="s">
        <v>896</v>
      </c>
      <c r="E16" s="18"/>
      <c r="F16" s="123"/>
      <c r="G16" s="324"/>
      <c r="H16" s="338"/>
      <c r="I16" s="327"/>
      <c r="J16" s="339"/>
      <c r="K16" s="388"/>
    </row>
    <row r="17" spans="2:16" ht="14.45" customHeight="1">
      <c r="B17" s="16" t="s">
        <v>884</v>
      </c>
      <c r="C17" s="167"/>
      <c r="E17" s="18"/>
      <c r="F17" s="123"/>
      <c r="G17" s="324"/>
      <c r="H17" s="338"/>
      <c r="I17" s="327"/>
      <c r="J17" s="339"/>
      <c r="K17" s="388"/>
    </row>
    <row r="18" spans="2:16" ht="14.45" customHeight="1">
      <c r="B18" s="16" t="s">
        <v>884</v>
      </c>
      <c r="C18" s="168"/>
      <c r="E18" s="18"/>
      <c r="F18" s="123"/>
      <c r="G18" s="324"/>
      <c r="H18" s="338"/>
      <c r="I18" s="327"/>
      <c r="J18" s="339"/>
      <c r="K18" s="388"/>
    </row>
    <row r="19" spans="2:16" ht="14.45" customHeight="1">
      <c r="C19" s="10"/>
      <c r="D19" s="10" t="s">
        <v>191</v>
      </c>
      <c r="E19" s="150">
        <f>SUM(E8:E18)</f>
        <v>0</v>
      </c>
      <c r="F19" s="123"/>
      <c r="G19" s="154">
        <f>SUM(G8:G18)</f>
        <v>0</v>
      </c>
      <c r="H19" s="123"/>
      <c r="I19" s="150">
        <f>SUM(I8:I18)</f>
        <v>0</v>
      </c>
      <c r="J19" s="121"/>
      <c r="K19" s="155">
        <f>SUM(K8:K18)</f>
        <v>0</v>
      </c>
    </row>
    <row r="20" spans="2:16" ht="17.45" customHeight="1">
      <c r="B20" s="330" t="s">
        <v>897</v>
      </c>
      <c r="C20" s="185"/>
      <c r="D20" s="185"/>
      <c r="E20" s="25"/>
      <c r="F20" s="25"/>
      <c r="G20" s="341"/>
      <c r="H20" s="25"/>
      <c r="I20" s="25"/>
      <c r="J20" s="25"/>
      <c r="K20" s="342"/>
    </row>
    <row r="21" spans="2:16" ht="12.6" customHeight="1">
      <c r="B21" s="343" t="s">
        <v>898</v>
      </c>
      <c r="C21" s="6"/>
      <c r="D21" s="6"/>
      <c r="E21" s="25"/>
      <c r="F21" s="25"/>
      <c r="G21" s="344"/>
      <c r="H21" s="25"/>
      <c r="I21" s="345"/>
      <c r="J21" s="25"/>
      <c r="K21" s="346"/>
    </row>
    <row r="22" spans="2:16" ht="18" customHeight="1">
      <c r="B22" s="16" t="s">
        <v>899</v>
      </c>
      <c r="E22" s="18"/>
      <c r="F22" s="123"/>
      <c r="G22" s="21"/>
      <c r="H22" s="123"/>
      <c r="I22" s="18"/>
      <c r="J22" s="338"/>
      <c r="K22" s="22"/>
    </row>
    <row r="23" spans="2:16" ht="14.45" customHeight="1">
      <c r="B23" s="16" t="s">
        <v>885</v>
      </c>
      <c r="E23" s="20"/>
      <c r="F23" s="123"/>
      <c r="G23" s="21"/>
      <c r="H23" s="123"/>
      <c r="I23" s="18"/>
      <c r="J23" s="338"/>
      <c r="K23" s="22"/>
    </row>
    <row r="24" spans="2:16" ht="18" customHeight="1">
      <c r="C24" s="10"/>
      <c r="D24" s="10" t="s">
        <v>111</v>
      </c>
      <c r="E24" s="347">
        <f>SUM(E22:E23)</f>
        <v>0</v>
      </c>
      <c r="F24" s="25"/>
      <c r="G24" s="348">
        <f>SUM(G22:G23)</f>
        <v>0</v>
      </c>
      <c r="H24" s="25"/>
      <c r="I24" s="150">
        <f>SUM(I22:I23)</f>
        <v>0</v>
      </c>
      <c r="J24" s="121"/>
      <c r="K24" s="349">
        <f>SUM(K22:K23)</f>
        <v>0</v>
      </c>
    </row>
    <row r="25" spans="2:16" ht="17.25" customHeight="1">
      <c r="B25" s="330" t="s">
        <v>900</v>
      </c>
      <c r="C25" s="185"/>
      <c r="D25" s="185"/>
      <c r="E25" s="25"/>
      <c r="F25" s="25"/>
      <c r="G25" s="350"/>
      <c r="H25" s="25"/>
      <c r="I25" s="351"/>
      <c r="J25" s="25"/>
      <c r="K25" s="352"/>
    </row>
    <row r="26" spans="2:16" ht="14.45" customHeight="1">
      <c r="B26" s="16" t="s">
        <v>887</v>
      </c>
      <c r="C26" s="1" t="s">
        <v>886</v>
      </c>
      <c r="E26" s="18"/>
      <c r="F26" s="123"/>
      <c r="G26" s="324" t="s">
        <v>103</v>
      </c>
      <c r="H26" s="338"/>
      <c r="I26" s="327" t="s">
        <v>103</v>
      </c>
      <c r="J26" s="339"/>
      <c r="K26" s="388" t="s">
        <v>103</v>
      </c>
    </row>
    <row r="27" spans="2:16" ht="14.45" customHeight="1">
      <c r="B27" s="16" t="s">
        <v>901</v>
      </c>
      <c r="E27" s="20"/>
      <c r="F27" s="123"/>
      <c r="G27" s="324" t="s">
        <v>103</v>
      </c>
      <c r="H27" s="338"/>
      <c r="I27" s="327" t="s">
        <v>103</v>
      </c>
      <c r="J27" s="339"/>
      <c r="K27" s="388" t="s">
        <v>103</v>
      </c>
    </row>
    <row r="28" spans="2:16" ht="14.45" customHeight="1">
      <c r="B28" s="16" t="s">
        <v>888</v>
      </c>
      <c r="C28" s="167"/>
      <c r="E28" s="20"/>
      <c r="F28" s="123"/>
      <c r="G28" s="324" t="s">
        <v>103</v>
      </c>
      <c r="H28" s="338"/>
      <c r="I28" s="327" t="s">
        <v>103</v>
      </c>
      <c r="J28" s="339"/>
      <c r="K28" s="388" t="s">
        <v>103</v>
      </c>
    </row>
    <row r="29" spans="2:16" ht="14.45" customHeight="1">
      <c r="B29" s="16" t="s">
        <v>888</v>
      </c>
      <c r="C29" s="168"/>
      <c r="E29" s="20"/>
      <c r="F29" s="123"/>
      <c r="G29" s="324" t="s">
        <v>103</v>
      </c>
      <c r="H29" s="338"/>
      <c r="I29" s="327" t="s">
        <v>103</v>
      </c>
      <c r="J29" s="339"/>
      <c r="K29" s="388" t="s">
        <v>103</v>
      </c>
    </row>
    <row r="30" spans="2:16" ht="18" customHeight="1">
      <c r="C30" s="10"/>
      <c r="D30" s="10" t="s">
        <v>111</v>
      </c>
      <c r="E30" s="160">
        <f>SUM(E26:E29)</f>
        <v>0</v>
      </c>
      <c r="F30" s="123"/>
      <c r="G30" s="154">
        <f>SUM(G26:G29)</f>
        <v>0</v>
      </c>
      <c r="H30" s="338"/>
      <c r="I30" s="150">
        <f>SUM(I26:I29)</f>
        <v>0</v>
      </c>
      <c r="J30" s="121"/>
      <c r="K30" s="155">
        <f>SUM(K26:K29)</f>
        <v>0</v>
      </c>
    </row>
    <row r="31" spans="2:16" ht="22.9" customHeight="1">
      <c r="C31" s="88"/>
      <c r="D31" s="88" t="s">
        <v>114</v>
      </c>
      <c r="E31" s="150">
        <f>SUM(E19+E24+E30)</f>
        <v>0</v>
      </c>
      <c r="F31" s="123"/>
      <c r="G31" s="154">
        <f>SUM(G19+G24+G30)</f>
        <v>0</v>
      </c>
      <c r="H31" s="338"/>
      <c r="I31" s="150">
        <f>SUM(I19+I24+I30)</f>
        <v>0</v>
      </c>
      <c r="J31" s="121"/>
      <c r="K31" s="155">
        <f>SUM(K19+K24+K30)</f>
        <v>0</v>
      </c>
    </row>
    <row r="32" spans="2:16" ht="24" customHeight="1" thickBot="1">
      <c r="C32" s="88"/>
      <c r="D32" s="88" t="s">
        <v>115</v>
      </c>
      <c r="E32" s="161">
        <f>'7'!E67</f>
        <v>0</v>
      </c>
      <c r="F32" s="123"/>
      <c r="G32" s="162">
        <f>'7'!G67</f>
        <v>0</v>
      </c>
      <c r="H32" s="338"/>
      <c r="I32" s="163">
        <f>'7'!I67</f>
        <v>0</v>
      </c>
      <c r="J32" s="121"/>
      <c r="K32" s="164">
        <f>'7'!K67</f>
        <v>0</v>
      </c>
      <c r="M32" s="39"/>
      <c r="N32" s="146"/>
      <c r="O32" s="146"/>
      <c r="P32" s="146"/>
    </row>
    <row r="33" spans="2:16" ht="22.15" customHeight="1" thickBot="1">
      <c r="C33" s="88"/>
      <c r="D33" s="88" t="s">
        <v>116</v>
      </c>
      <c r="E33" s="159">
        <f>E31+E32</f>
        <v>0</v>
      </c>
      <c r="F33" s="353"/>
      <c r="G33" s="159">
        <f>SUM(G31+G32)</f>
        <v>0</v>
      </c>
      <c r="H33" s="149"/>
      <c r="I33" s="159">
        <f>I31+I32</f>
        <v>0</v>
      </c>
      <c r="J33" s="149"/>
      <c r="K33" s="159">
        <f>SUM(K31+K32)</f>
        <v>0</v>
      </c>
      <c r="M33" s="24"/>
      <c r="N33" s="24"/>
      <c r="O33" s="24"/>
      <c r="P33" s="24"/>
    </row>
    <row r="34" spans="2:16" ht="21" customHeight="1">
      <c r="C34" s="9"/>
      <c r="E34" s="10" t="s">
        <v>750</v>
      </c>
      <c r="F34" s="354"/>
      <c r="G34" s="354"/>
      <c r="H34" s="354"/>
      <c r="I34" s="354"/>
      <c r="J34" s="354"/>
      <c r="K34" s="354"/>
    </row>
    <row r="35" spans="2:16" ht="14.45" customHeight="1">
      <c r="E35" s="123" t="s">
        <v>99</v>
      </c>
      <c r="F35" s="25"/>
      <c r="G35" s="18"/>
      <c r="H35" s="338"/>
      <c r="I35" s="18"/>
      <c r="J35" s="338"/>
      <c r="K35" s="18"/>
    </row>
    <row r="36" spans="2:16" ht="14.45" customHeight="1">
      <c r="E36" s="123" t="s">
        <v>66</v>
      </c>
      <c r="F36" s="25"/>
      <c r="G36" s="18"/>
      <c r="H36" s="338"/>
      <c r="I36" s="18"/>
      <c r="J36" s="338"/>
      <c r="K36" s="18"/>
    </row>
    <row r="37" spans="2:16" ht="14.45" customHeight="1">
      <c r="E37" s="123" t="s">
        <v>421</v>
      </c>
      <c r="F37" s="25"/>
      <c r="G37" s="18"/>
      <c r="H37" s="338"/>
      <c r="I37" s="18"/>
      <c r="J37" s="338"/>
      <c r="K37" s="18"/>
    </row>
    <row r="38" spans="2:16" ht="14.45" customHeight="1">
      <c r="E38" s="123" t="s">
        <v>67</v>
      </c>
      <c r="F38" s="25"/>
      <c r="G38" s="18"/>
      <c r="H38" s="338"/>
      <c r="I38" s="18"/>
      <c r="J38" s="338"/>
      <c r="K38" s="18"/>
    </row>
    <row r="39" spans="2:16" ht="14.45" customHeight="1">
      <c r="E39" s="355" t="s">
        <v>68</v>
      </c>
      <c r="F39" s="25"/>
      <c r="G39" s="356">
        <f>G33-SUM(G35:G38)</f>
        <v>0</v>
      </c>
      <c r="H39" s="338"/>
      <c r="I39" s="356">
        <f>I33-SUM(I35:I38)</f>
        <v>0</v>
      </c>
      <c r="J39" s="338"/>
      <c r="K39" s="356">
        <f>K33-SUM(K35:K38)</f>
        <v>0</v>
      </c>
    </row>
    <row r="40" spans="2:16" ht="14.45" customHeight="1">
      <c r="E40" s="123" t="s">
        <v>803</v>
      </c>
      <c r="F40" s="25"/>
      <c r="G40" s="131">
        <v>0</v>
      </c>
      <c r="H40" s="338"/>
      <c r="I40" s="568">
        <f>IF(OR(('1'!D33=TRUE),('1'!I33=TRUE),('1'!L33=TRUE)),0.3,0)</f>
        <v>0</v>
      </c>
      <c r="J40" s="357"/>
      <c r="K40" s="568">
        <f>IF(OR(('1'!D33=TRUE),('1'!I33=TRUE)),0.3,0)</f>
        <v>0</v>
      </c>
      <c r="M40" s="24"/>
      <c r="N40" s="24"/>
      <c r="O40" s="24"/>
    </row>
    <row r="41" spans="2:16" ht="14.45" customHeight="1">
      <c r="E41" s="123" t="s">
        <v>689</v>
      </c>
      <c r="F41" s="25"/>
      <c r="G41" s="356">
        <f>G39*G40</f>
        <v>0</v>
      </c>
      <c r="H41" s="338"/>
      <c r="I41" s="358">
        <f>I39*I40</f>
        <v>0</v>
      </c>
      <c r="J41" s="357"/>
      <c r="K41" s="358">
        <f>K39*K40</f>
        <v>0</v>
      </c>
      <c r="M41" s="24"/>
      <c r="N41" s="24"/>
      <c r="O41" s="24"/>
    </row>
    <row r="42" spans="2:16" ht="14.45" customHeight="1">
      <c r="E42" s="355" t="s">
        <v>749</v>
      </c>
      <c r="F42" s="25"/>
      <c r="G42" s="358">
        <f>G39+G41</f>
        <v>0</v>
      </c>
      <c r="H42" s="338"/>
      <c r="I42" s="358">
        <f>I39+I41</f>
        <v>0</v>
      </c>
      <c r="J42" s="357"/>
      <c r="K42" s="358">
        <f>K39+K41</f>
        <v>0</v>
      </c>
      <c r="M42" s="24"/>
      <c r="N42" s="24"/>
      <c r="O42" s="24"/>
    </row>
    <row r="43" spans="2:16" ht="14.45" customHeight="1">
      <c r="E43" s="123" t="s">
        <v>69</v>
      </c>
      <c r="F43" s="25"/>
      <c r="G43" s="359" t="e">
        <f>'6'!S14</f>
        <v>#DIV/0!</v>
      </c>
      <c r="H43" s="338"/>
      <c r="I43" s="359" t="e">
        <f>'6'!S14</f>
        <v>#DIV/0!</v>
      </c>
      <c r="J43" s="357"/>
      <c r="K43" s="359" t="e">
        <f>'6'!S14</f>
        <v>#DIV/0!</v>
      </c>
    </row>
    <row r="44" spans="2:16" ht="19.149999999999999" customHeight="1" thickBot="1">
      <c r="E44" s="355" t="s">
        <v>70</v>
      </c>
      <c r="F44" s="25"/>
      <c r="G44" s="360" t="e">
        <f>G42*G43</f>
        <v>#DIV/0!</v>
      </c>
      <c r="H44" s="338"/>
      <c r="I44" s="360" t="e">
        <f>I42*I43</f>
        <v>#DIV/0!</v>
      </c>
      <c r="J44" s="338"/>
      <c r="K44" s="360" t="e">
        <f>K42*K43</f>
        <v>#DIV/0!</v>
      </c>
    </row>
    <row r="45" spans="2:16" ht="35.25" customHeight="1" thickTop="1">
      <c r="B45" s="754" t="s">
        <v>121</v>
      </c>
      <c r="C45" s="754"/>
      <c r="D45" s="754"/>
      <c r="E45" s="754"/>
      <c r="F45" s="25"/>
      <c r="G45" s="34">
        <v>0</v>
      </c>
      <c r="H45" s="338"/>
      <c r="I45" s="34">
        <v>0.09</v>
      </c>
      <c r="J45" s="361"/>
      <c r="K45" s="34">
        <v>0.04</v>
      </c>
    </row>
    <row r="46" spans="2:16" ht="12.75" customHeight="1">
      <c r="B46" s="16" t="s">
        <v>64</v>
      </c>
      <c r="E46" s="355" t="s">
        <v>64</v>
      </c>
      <c r="F46" s="25"/>
      <c r="G46" s="338"/>
      <c r="H46" s="338"/>
      <c r="I46" s="338"/>
      <c r="J46" s="338"/>
      <c r="K46" s="338"/>
    </row>
    <row r="47" spans="2:16" ht="18" customHeight="1" thickBot="1">
      <c r="E47" s="355" t="s">
        <v>655</v>
      </c>
      <c r="F47" s="25"/>
      <c r="G47" s="362" t="e">
        <f>G44*G45</f>
        <v>#DIV/0!</v>
      </c>
      <c r="H47" s="338"/>
      <c r="I47" s="362" t="e">
        <f>I44*I45</f>
        <v>#DIV/0!</v>
      </c>
      <c r="J47" s="338"/>
      <c r="K47" s="362" t="e">
        <f>K44*K45</f>
        <v>#DIV/0!</v>
      </c>
    </row>
    <row r="48" spans="2:16" ht="13.9" customHeight="1" thickTop="1">
      <c r="E48" s="3" t="s">
        <v>656</v>
      </c>
    </row>
    <row r="49" spans="2:11" ht="13.9" customHeight="1">
      <c r="E49" s="3"/>
    </row>
    <row r="50" spans="2:11" ht="13.9" customHeight="1">
      <c r="E50" s="3"/>
    </row>
    <row r="51" spans="2:11" ht="20.45" customHeight="1"/>
    <row r="52" spans="2:11" ht="20.45" customHeight="1" thickBot="1">
      <c r="C52" s="145" t="s">
        <v>942</v>
      </c>
    </row>
    <row r="53" spans="2:11" ht="20.45" customHeight="1" thickBot="1">
      <c r="C53" s="363" t="s">
        <v>815</v>
      </c>
      <c r="D53" s="364" t="s">
        <v>816</v>
      </c>
      <c r="E53" s="364" t="s">
        <v>817</v>
      </c>
      <c r="G53" s="136" t="s">
        <v>828</v>
      </c>
      <c r="H53" s="365"/>
      <c r="I53" s="366">
        <f>'6'!L11</f>
        <v>0</v>
      </c>
    </row>
    <row r="54" spans="2:11" ht="17.45" customHeight="1">
      <c r="C54" s="139" t="s">
        <v>818</v>
      </c>
      <c r="D54" s="367">
        <f>'7'!E8</f>
        <v>0</v>
      </c>
      <c r="E54" s="368" t="e">
        <f>D54/I53</f>
        <v>#DIV/0!</v>
      </c>
      <c r="G54" s="137" t="s">
        <v>827</v>
      </c>
      <c r="H54" s="244"/>
      <c r="I54" s="369">
        <f>E33</f>
        <v>0</v>
      </c>
    </row>
    <row r="55" spans="2:11" ht="16.5" customHeight="1">
      <c r="C55" s="140" t="s">
        <v>830</v>
      </c>
      <c r="D55" s="370"/>
      <c r="E55" s="371"/>
      <c r="G55" s="138" t="s">
        <v>829</v>
      </c>
      <c r="H55" s="372"/>
      <c r="I55" s="373" t="e">
        <f>I54/I53</f>
        <v>#DIV/0!</v>
      </c>
    </row>
    <row r="56" spans="2:11" ht="16.5" customHeight="1" thickBot="1">
      <c r="C56" s="141" t="s">
        <v>819</v>
      </c>
      <c r="D56" s="374">
        <f>'7'!E19</f>
        <v>0</v>
      </c>
      <c r="E56" s="375" t="e">
        <f>D56/I53</f>
        <v>#DIV/0!</v>
      </c>
      <c r="I56" s="49"/>
    </row>
    <row r="57" spans="2:11" ht="17.25" thickBot="1">
      <c r="C57" s="141" t="s">
        <v>820</v>
      </c>
      <c r="D57" s="374">
        <f>'7'!E21</f>
        <v>0</v>
      </c>
      <c r="E57" s="375" t="e">
        <f>D57/I53</f>
        <v>#DIV/0!</v>
      </c>
      <c r="G57" s="755" t="s">
        <v>908</v>
      </c>
      <c r="H57" s="756"/>
      <c r="I57" s="757"/>
    </row>
    <row r="58" spans="2:11" ht="17.25" thickBot="1">
      <c r="B58" s="376"/>
      <c r="C58" s="141" t="s">
        <v>821</v>
      </c>
      <c r="D58" s="374">
        <f>'7'!E22</f>
        <v>0</v>
      </c>
      <c r="E58" s="375" t="e">
        <f>D58/I53</f>
        <v>#DIV/0!</v>
      </c>
      <c r="F58" s="30"/>
      <c r="G58" s="578" t="s">
        <v>909</v>
      </c>
      <c r="H58" s="579"/>
      <c r="I58" s="580">
        <f>IF('1'!S22= TRUE, MAX('14'!G5,'14'!G23), 0)</f>
        <v>0</v>
      </c>
      <c r="J58" s="30"/>
      <c r="K58" s="30"/>
    </row>
    <row r="59" spans="2:11">
      <c r="C59" s="141" t="s">
        <v>822</v>
      </c>
      <c r="D59" s="374">
        <f>'7'!E23</f>
        <v>0</v>
      </c>
      <c r="E59" s="375" t="e">
        <f>D59/I53</f>
        <v>#DIV/0!</v>
      </c>
      <c r="G59" s="576" t="s">
        <v>910</v>
      </c>
      <c r="H59" s="244"/>
      <c r="I59" s="581">
        <f>IF('1'!S22= TRUE,K39, 0)</f>
        <v>0</v>
      </c>
    </row>
    <row r="60" spans="2:11">
      <c r="C60" s="141" t="s">
        <v>823</v>
      </c>
      <c r="D60" s="374">
        <f>'7'!E24</f>
        <v>0</v>
      </c>
      <c r="E60" s="375" t="e">
        <f>D60/I53</f>
        <v>#DIV/0!</v>
      </c>
      <c r="G60" s="583" t="s">
        <v>911</v>
      </c>
      <c r="H60" s="372"/>
      <c r="I60" s="584">
        <f>IF('1'!S22=TRUE, '7'!E8, 0)</f>
        <v>0</v>
      </c>
    </row>
    <row r="61" spans="2:11" ht="17.25" thickBot="1">
      <c r="C61" s="141" t="s">
        <v>824</v>
      </c>
      <c r="D61" s="374">
        <f>'7'!E28</f>
        <v>0</v>
      </c>
      <c r="E61" s="375" t="e">
        <f>D61/I53</f>
        <v>#DIV/0!</v>
      </c>
      <c r="G61" s="576" t="s">
        <v>912</v>
      </c>
      <c r="H61" s="244"/>
      <c r="I61" s="582">
        <f>I59+I60</f>
        <v>0</v>
      </c>
    </row>
    <row r="62" spans="2:11" ht="17.25" thickBot="1">
      <c r="C62" s="141" t="s">
        <v>825</v>
      </c>
      <c r="D62" s="374">
        <f>'7'!E29</f>
        <v>0</v>
      </c>
      <c r="E62" s="375" t="e">
        <f>D62/I53</f>
        <v>#DIV/0!</v>
      </c>
      <c r="G62" s="576" t="s">
        <v>916</v>
      </c>
      <c r="H62" s="244"/>
      <c r="I62" s="586">
        <f>IF('1'!S22= TRUE, I58/I61, 0)</f>
        <v>0</v>
      </c>
    </row>
    <row r="63" spans="2:11" ht="17.25" thickBot="1">
      <c r="C63" s="141" t="s">
        <v>825</v>
      </c>
      <c r="D63" s="374">
        <f>'7'!E30</f>
        <v>0</v>
      </c>
      <c r="E63" s="375" t="e">
        <f>D63/I53</f>
        <v>#DIV/0!</v>
      </c>
      <c r="G63" s="576" t="s">
        <v>914</v>
      </c>
      <c r="H63" s="244"/>
      <c r="I63" s="590" t="str">
        <f>IF('1'!S22= TRUE, IF(I62&lt;0.5, "FAIL", "PASS"), "N/A")</f>
        <v>N/A</v>
      </c>
    </row>
    <row r="64" spans="2:11">
      <c r="C64" s="142" t="s">
        <v>826</v>
      </c>
      <c r="D64" s="377">
        <f>'7'!E34</f>
        <v>0</v>
      </c>
      <c r="E64" s="378" t="e">
        <f>D64/I53</f>
        <v>#DIV/0!</v>
      </c>
      <c r="G64" s="588"/>
      <c r="H64" s="244"/>
      <c r="I64" s="589"/>
    </row>
    <row r="65" spans="3:9">
      <c r="C65" s="143" t="s">
        <v>832</v>
      </c>
      <c r="D65" s="379">
        <f>SUM(D56:D64)</f>
        <v>0</v>
      </c>
      <c r="E65" s="380" t="e">
        <f>SUM(E56:E64)</f>
        <v>#DIV/0!</v>
      </c>
      <c r="G65" s="588"/>
      <c r="H65" s="244"/>
      <c r="I65" s="589"/>
    </row>
    <row r="66" spans="3:9" ht="17.25" thickBot="1">
      <c r="C66" s="381"/>
      <c r="D66" s="382"/>
      <c r="E66" s="383"/>
      <c r="G66" s="576" t="s">
        <v>913</v>
      </c>
      <c r="H66" s="244"/>
      <c r="I66" s="581">
        <f>IF('1'!S22= TRUE, E33, 0)</f>
        <v>0</v>
      </c>
    </row>
    <row r="67" spans="3:9" ht="17.25" thickBot="1">
      <c r="C67" s="144" t="s">
        <v>831</v>
      </c>
      <c r="D67" s="384">
        <f>I54-D54-D65</f>
        <v>0</v>
      </c>
      <c r="E67" s="378" t="e">
        <f>D67/I53</f>
        <v>#DIV/0!</v>
      </c>
      <c r="G67" s="585" t="s">
        <v>915</v>
      </c>
      <c r="H67" s="244"/>
      <c r="I67" s="586">
        <f>IF('1'!S22= TRUE, I58/I66, 0)</f>
        <v>0</v>
      </c>
    </row>
    <row r="68" spans="3:9" ht="17.25" thickBot="1">
      <c r="C68" s="385"/>
      <c r="D68" s="386">
        <f>D54+D65+D67</f>
        <v>0</v>
      </c>
      <c r="E68" s="387" t="e">
        <f>E54+E65+E67</f>
        <v>#DIV/0!</v>
      </c>
      <c r="G68" s="577" t="s">
        <v>914</v>
      </c>
      <c r="H68" s="575"/>
      <c r="I68" s="590" t="str">
        <f>IF('1'!S22= TRUE, IF(I62&lt;0.5, "FAIL", "PASS"), "N/A")</f>
        <v>N/A</v>
      </c>
    </row>
  </sheetData>
  <sheetProtection algorithmName="SHA-512" hashValue="59g9HnXAr/fE2e31Sqx/1V/c2TsrO6ntvFgPthUTU9+Qp7sHKHetDPK0yjEs3CpmmN6VDU9R+5Cdy7uvqa+iag==" saltValue="hmd87UVVHzH1VjUXD1EMpw==" spinCount="100000" sheet="1" selectLockedCells="1"/>
  <mergeCells count="4">
    <mergeCell ref="E1:I1"/>
    <mergeCell ref="E2:I2"/>
    <mergeCell ref="B45:E45"/>
    <mergeCell ref="G57:I57"/>
  </mergeCells>
  <phoneticPr fontId="0" type="noConversion"/>
  <conditionalFormatting sqref="I63">
    <cfRule type="cellIs" dxfId="2" priority="1" operator="equal">
      <formula>"""PASS"""</formula>
    </cfRule>
    <cfRule type="cellIs" dxfId="1" priority="3" operator="equal">
      <formula>"""FAIL"""</formula>
    </cfRule>
  </conditionalFormatting>
  <conditionalFormatting sqref="I68">
    <cfRule type="cellIs" dxfId="0" priority="2" operator="equal">
      <formula>"""FAIL"""</formula>
    </cfRule>
  </conditionalFormatting>
  <printOptions horizontalCentered="1"/>
  <pageMargins left="0.45" right="0.44" top="0" bottom="0.9" header="0" footer="0.5"/>
  <pageSetup scale="66" orientation="portrait" verticalDpi="4294967292" r:id="rId1"/>
  <headerFooter scaleWithDoc="0" alignWithMargins="0">
    <oddFooter>&amp;RPage 8</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685FBF04E0A3E4882C89089728155FF" ma:contentTypeVersion="9" ma:contentTypeDescription="Create a new document." ma:contentTypeScope="" ma:versionID="e3e8417884815168c5cd6b880cab810e">
  <xsd:schema xmlns:xsd="http://www.w3.org/2001/XMLSchema" xmlns:xs="http://www.w3.org/2001/XMLSchema" xmlns:p="http://schemas.microsoft.com/office/2006/metadata/properties" xmlns:ns3="22fb714d-e98c-4269-a025-db412319e172" targetNamespace="http://schemas.microsoft.com/office/2006/metadata/properties" ma:root="true" ma:fieldsID="8fa902e974bb38dbf9ca7e02cc394390" ns3:_="">
    <xsd:import namespace="22fb714d-e98c-4269-a025-db412319e17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fb714d-e98c-4269-a025-db412319e1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907B6A-A52B-43A0-BCAD-BBA0C98343EB}">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22fb714d-e98c-4269-a025-db412319e172"/>
    <ds:schemaRef ds:uri="http://www.w3.org/XML/1998/namespace"/>
    <ds:schemaRef ds:uri="http://purl.org/dc/dcmitype/"/>
  </ds:schemaRefs>
</ds:datastoreItem>
</file>

<file path=customXml/itemProps2.xml><?xml version="1.0" encoding="utf-8"?>
<ds:datastoreItem xmlns:ds="http://schemas.openxmlformats.org/officeDocument/2006/customXml" ds:itemID="{91CE9A0E-BBB3-446B-8C8D-E622C2C96F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fb714d-e98c-4269-a025-db412319e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AC89EA-9720-42A2-9456-E1EE59CE3A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vt:i4>
      </vt:variant>
    </vt:vector>
  </HeadingPairs>
  <TitlesOfParts>
    <vt:vector size="24" baseType="lpstr">
      <vt:lpstr>1</vt:lpstr>
      <vt:lpstr>2</vt:lpstr>
      <vt:lpstr>3</vt:lpstr>
      <vt:lpstr>4</vt:lpstr>
      <vt:lpstr>5</vt:lpstr>
      <vt:lpstr>6</vt:lpstr>
      <vt:lpstr>7</vt:lpstr>
      <vt:lpstr>8</vt:lpstr>
      <vt:lpstr>9</vt:lpstr>
      <vt:lpstr>10 &amp; 11</vt:lpstr>
      <vt:lpstr>12</vt:lpstr>
      <vt:lpstr>13</vt:lpstr>
      <vt:lpstr>14</vt:lpstr>
      <vt:lpstr>15</vt:lpstr>
      <vt:lpstr>16</vt:lpstr>
      <vt:lpstr>17</vt:lpstr>
      <vt:lpstr>18</vt:lpstr>
      <vt:lpstr>Acq</vt:lpstr>
      <vt:lpstr>Rehab</vt:lpstr>
      <vt:lpstr>Sheet3</vt:lpstr>
      <vt:lpstr>'10 &amp; 11'!Print_Area</vt:lpstr>
      <vt:lpstr>'7'!Print_Area</vt:lpstr>
      <vt:lpstr>'8'!Print_Area</vt:lpstr>
      <vt:lpstr>'10 &amp; 11'!Print_Titles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Idaho Housing and Finance Assoc</dc:creator>
  <cp:lastModifiedBy>Michael Leary</cp:lastModifiedBy>
  <cp:lastPrinted>2021-02-25T19:16:08Z</cp:lastPrinted>
  <dcterms:created xsi:type="dcterms:W3CDTF">1998-12-15T23:24:32Z</dcterms:created>
  <dcterms:modified xsi:type="dcterms:W3CDTF">2023-02-03T17:02:27Z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chemaType">
    <vt:lpwstr>Tax Credit Deal</vt:lpwstr>
  </property>
  <property fmtid="{D5CDD505-2E9C-101B-9397-08002B2CF9AE}" pid="3" name="ProcoremFolder">
    <vt:lpwstr>1256_14924_108947</vt:lpwstr>
  </property>
  <property fmtid="{D5CDD505-2E9C-101B-9397-08002B2CF9AE}" pid="4" name="ContentTypeId">
    <vt:lpwstr>0x0101004685FBF04E0A3E4882C89089728155FF</vt:lpwstr>
  </property>
  <property fmtid="{D5CDD505-2E9C-101B-9397-08002B2CF9AE}" pid="5" name="SmartDoxTemplateName">
    <vt:lpwstr/>
  </property>
  <property fmtid="{D5CDD505-2E9C-101B-9397-08002B2CF9AE}" pid="6" name="BeforeGetVBAMethod">
    <vt:lpwstr/>
  </property>
  <property fmtid="{D5CDD505-2E9C-101B-9397-08002B2CF9AE}" pid="7" name="AfterGetVBAMethod">
    <vt:lpwstr/>
  </property>
  <property fmtid="{D5CDD505-2E9C-101B-9397-08002B2CF9AE}" pid="8" name="BeforeSendVBAMethod">
    <vt:lpwstr/>
  </property>
  <property fmtid="{D5CDD505-2E9C-101B-9397-08002B2CF9AE}" pid="9" name="AfterSendVBAMethod">
    <vt:lpwstr/>
  </property>
</Properties>
</file>